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1015" windowHeight="9975" activeTab="4"/>
  </bookViews>
  <sheets>
    <sheet name="Plan1" sheetId="1" r:id="rId1"/>
    <sheet name="Mão de obra" sheetId="2" r:id="rId2"/>
    <sheet name="Trapiche" sheetId="3" r:id="rId3"/>
    <sheet name="Global" sheetId="4" r:id="rId4"/>
    <sheet name="Plan2" sheetId="5" r:id="rId5"/>
  </sheets>
  <calcPr calcId="144525"/>
</workbook>
</file>

<file path=xl/calcChain.xml><?xml version="1.0" encoding="utf-8"?>
<calcChain xmlns="http://schemas.openxmlformats.org/spreadsheetml/2006/main">
  <c r="E18" i="4" l="1"/>
  <c r="F18" i="4" s="1"/>
  <c r="B21" i="5" s="1"/>
  <c r="E17" i="4"/>
  <c r="F17" i="4" s="1"/>
  <c r="B20" i="5" s="1"/>
  <c r="E16" i="4"/>
  <c r="F16" i="4" s="1"/>
  <c r="B19" i="5" s="1"/>
  <c r="E15" i="4"/>
  <c r="K16" i="3"/>
  <c r="F15" i="3" s="1"/>
  <c r="D15" i="3" s="1"/>
  <c r="E15" i="3" s="1"/>
  <c r="E16" i="3" s="1"/>
  <c r="F16" i="2"/>
  <c r="F18" i="2"/>
  <c r="E16" i="2"/>
  <c r="E17" i="2"/>
  <c r="F17" i="2" s="1"/>
  <c r="E18" i="2"/>
  <c r="F15" i="2"/>
  <c r="E15" i="2"/>
  <c r="E15" i="1"/>
  <c r="E16" i="1"/>
  <c r="E17" i="1"/>
  <c r="F19" i="2" l="1"/>
  <c r="E19" i="5"/>
  <c r="G19" i="5"/>
  <c r="E21" i="5"/>
  <c r="G21" i="5"/>
  <c r="E20" i="4"/>
  <c r="E20" i="5"/>
  <c r="G20" i="5"/>
  <c r="F15" i="4"/>
  <c r="F16" i="3"/>
  <c r="E19" i="2"/>
  <c r="E18" i="1"/>
  <c r="E19" i="1"/>
  <c r="E20" i="1"/>
  <c r="E21" i="1"/>
  <c r="E22" i="1"/>
  <c r="E23" i="1"/>
  <c r="B18" i="5" l="1"/>
  <c r="E24" i="1"/>
  <c r="E19" i="4"/>
  <c r="F19" i="4" s="1"/>
  <c r="B28" i="5" s="1"/>
  <c r="E28" i="5" l="1"/>
  <c r="E29" i="5" s="1"/>
  <c r="G28" i="5"/>
  <c r="G30" i="5" s="1"/>
  <c r="B30" i="5"/>
  <c r="C28" i="5"/>
  <c r="C30" i="5" s="1"/>
  <c r="F20" i="4"/>
  <c r="B23" i="5"/>
  <c r="G18" i="5"/>
  <c r="G22" i="5" s="1"/>
  <c r="E18" i="5"/>
  <c r="E22" i="5" s="1"/>
  <c r="E23" i="5" l="1"/>
  <c r="D22" i="5"/>
  <c r="D23" i="5" s="1"/>
  <c r="C19" i="5"/>
  <c r="C20" i="5"/>
  <c r="C21" i="5"/>
  <c r="C18" i="5"/>
  <c r="F22" i="5"/>
  <c r="G23" i="5"/>
  <c r="F23" i="5" l="1"/>
</calcChain>
</file>

<file path=xl/sharedStrings.xml><?xml version="1.0" encoding="utf-8"?>
<sst xmlns="http://schemas.openxmlformats.org/spreadsheetml/2006/main" count="166" uniqueCount="60">
  <si>
    <t>DESCRIÇÃO</t>
  </si>
  <si>
    <t>UNIDADE</t>
  </si>
  <si>
    <t>C. UNIT.</t>
  </si>
  <si>
    <t>C. TOTAL</t>
  </si>
  <si>
    <t>m³</t>
  </si>
  <si>
    <t>QUANTIDADE</t>
  </si>
  <si>
    <t>BRITA</t>
  </si>
  <si>
    <t>CIMENTO</t>
  </si>
  <si>
    <t>sc</t>
  </si>
  <si>
    <t>AÇO 6,3mm</t>
  </si>
  <si>
    <t>br</t>
  </si>
  <si>
    <t>AÇO 10mm</t>
  </si>
  <si>
    <t>PEDRA RACHÃO</t>
  </si>
  <si>
    <t>TÁBUA 25X300cm</t>
  </si>
  <si>
    <t>Unid.</t>
  </si>
  <si>
    <t>PREGO 18X27</t>
  </si>
  <si>
    <t>Kg</t>
  </si>
  <si>
    <t>LONA PRETA</t>
  </si>
  <si>
    <t>m²</t>
  </si>
  <si>
    <t>TOTAL</t>
  </si>
  <si>
    <t>ESTADO DO RIO GRANDE DO SUL</t>
  </si>
  <si>
    <t>Prefeitura Municipal de Salvador das Missões</t>
  </si>
  <si>
    <t>AV. INDEPENDÊNCIA 1131, FONE (055) 3358 1101 CEP 97940-000</t>
  </si>
  <si>
    <t>PROJETO DE RAMPA</t>
  </si>
  <si>
    <t>_</t>
  </si>
  <si>
    <t>___________________________</t>
  </si>
  <si>
    <t>Pedro Luis Kraemer</t>
  </si>
  <si>
    <t>Eng. Civil - CREA91807D</t>
  </si>
  <si>
    <t>ENDEREÇO: LINHA SÃO JOSE</t>
  </si>
  <si>
    <t>ORÇAMENTO DO MÃO DE OBRA</t>
  </si>
  <si>
    <t>COMPACTAÇÃO MANUAL</t>
  </si>
  <si>
    <t>74157/004</t>
  </si>
  <si>
    <t>LANÇAMENTO DE CONCRETO</t>
  </si>
  <si>
    <t>EXECUÇÃO DE FORMAS E DESFORMA</t>
  </si>
  <si>
    <t>73990/001</t>
  </si>
  <si>
    <t xml:space="preserve">un </t>
  </si>
  <si>
    <t>ARMAÇÃO (P/m³ DE CONCRETO)</t>
  </si>
  <si>
    <t>SINAPI</t>
  </si>
  <si>
    <t>BDI</t>
  </si>
  <si>
    <t>TOTAL C/ BDI</t>
  </si>
  <si>
    <t>AREIA</t>
  </si>
  <si>
    <t>PROJETO DE TRAPICHE</t>
  </si>
  <si>
    <t>EXECUÇÃO DE TRAPICHE</t>
  </si>
  <si>
    <t>AUX CARP</t>
  </si>
  <si>
    <t>CARP</t>
  </si>
  <si>
    <t>88239 E 88261</t>
  </si>
  <si>
    <t>ORÇAMENTO</t>
  </si>
  <si>
    <t>PROJETO DE RAMPA E TRAPICHE</t>
  </si>
  <si>
    <t>VALOR</t>
  </si>
  <si>
    <t>PESO</t>
  </si>
  <si>
    <t>MÊS 01</t>
  </si>
  <si>
    <t>MÊS 02</t>
  </si>
  <si>
    <t>MÊS 03</t>
  </si>
  <si>
    <t>MÊS 04</t>
  </si>
  <si>
    <t>%</t>
  </si>
  <si>
    <t>R$</t>
  </si>
  <si>
    <t>TOTAL ACUMULADO</t>
  </si>
  <si>
    <t>TOTAL SIMPLES</t>
  </si>
  <si>
    <t>RAMPA</t>
  </si>
  <si>
    <t>TRAPICHE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</si>
</sst>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1" xfId="0" applyFill="1" applyBorder="1"/>
    <xf numFmtId="0" fontId="0" fillId="0" borderId="2" xfId="0" applyBorder="1"/>
    <xf numFmtId="43" fontId="0" fillId="0" borderId="2" xfId="1" applyFont="1" applyBorder="1"/>
    <xf numFmtId="43" fontId="0" fillId="0" borderId="3" xfId="1" applyFont="1" applyBorder="1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9" fontId="0" fillId="0" borderId="0" xfId="0" applyNumberFormat="1"/>
    <xf numFmtId="43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10" fontId="0" fillId="0" borderId="1" xfId="2" applyNumberFormat="1" applyFont="1" applyBorder="1"/>
    <xf numFmtId="9" fontId="0" fillId="0" borderId="1" xfId="2" applyFont="1" applyBorder="1"/>
    <xf numFmtId="164" fontId="0" fillId="0" borderId="1" xfId="3" applyFont="1" applyBorder="1"/>
    <xf numFmtId="2" fontId="0" fillId="0" borderId="1" xfId="0" applyNumberFormat="1" applyBorder="1"/>
    <xf numFmtId="10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Porcentagem" xfId="2" builtinId="5"/>
    <cellStyle name="Separador de milhares 2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581025</xdr:colOff>
          <xdr:row>5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104775</xdr:rowOff>
        </xdr:from>
        <xdr:to>
          <xdr:col>4</xdr:col>
          <xdr:colOff>361950</xdr:colOff>
          <xdr:row>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F30"/>
  <sheetViews>
    <sheetView topLeftCell="A4" workbookViewId="0">
      <selection activeCell="E24" sqref="E24"/>
    </sheetView>
  </sheetViews>
  <sheetFormatPr defaultRowHeight="15" x14ac:dyDescent="0.25"/>
  <cols>
    <col min="1" max="1" width="31.5703125" customWidth="1"/>
    <col min="3" max="3" width="15" customWidth="1"/>
    <col min="5" max="5" width="9.5703125" bestFit="1" customWidth="1"/>
  </cols>
  <sheetData>
    <row r="5" spans="1:6" x14ac:dyDescent="0.25">
      <c r="F5" s="9"/>
    </row>
    <row r="6" spans="1:6" x14ac:dyDescent="0.25">
      <c r="F6" s="9"/>
    </row>
    <row r="7" spans="1:6" x14ac:dyDescent="0.25">
      <c r="F7" s="10"/>
    </row>
    <row r="8" spans="1:6" x14ac:dyDescent="0.25">
      <c r="A8" s="20" t="s">
        <v>20</v>
      </c>
      <c r="B8" s="20"/>
      <c r="C8" s="20"/>
      <c r="D8" s="20"/>
      <c r="E8" s="20"/>
    </row>
    <row r="9" spans="1:6" x14ac:dyDescent="0.25">
      <c r="A9" s="20" t="s">
        <v>21</v>
      </c>
      <c r="B9" s="20"/>
      <c r="C9" s="20"/>
      <c r="D9" s="20"/>
      <c r="E9" s="9"/>
    </row>
    <row r="10" spans="1:6" x14ac:dyDescent="0.25">
      <c r="A10" s="21" t="s">
        <v>22</v>
      </c>
      <c r="B10" s="21"/>
      <c r="C10" s="21"/>
      <c r="D10" s="21"/>
      <c r="E10" s="21"/>
    </row>
    <row r="11" spans="1:6" x14ac:dyDescent="0.25">
      <c r="A11" t="s">
        <v>29</v>
      </c>
    </row>
    <row r="12" spans="1:6" x14ac:dyDescent="0.25">
      <c r="A12" t="s">
        <v>23</v>
      </c>
    </row>
    <row r="13" spans="1:6" x14ac:dyDescent="0.25">
      <c r="A13" s="8" t="s">
        <v>28</v>
      </c>
    </row>
    <row r="14" spans="1:6" x14ac:dyDescent="0.25">
      <c r="A14" s="2" t="s">
        <v>0</v>
      </c>
      <c r="B14" s="2" t="s">
        <v>1</v>
      </c>
      <c r="C14" s="2" t="s">
        <v>5</v>
      </c>
      <c r="D14" s="2" t="s">
        <v>2</v>
      </c>
      <c r="E14" s="2" t="s">
        <v>3</v>
      </c>
    </row>
    <row r="15" spans="1:6" x14ac:dyDescent="0.25">
      <c r="A15" s="2" t="s">
        <v>40</v>
      </c>
      <c r="B15" s="2" t="s">
        <v>4</v>
      </c>
      <c r="C15" s="3">
        <v>12</v>
      </c>
      <c r="D15" s="3">
        <v>100</v>
      </c>
      <c r="E15" s="3">
        <f t="shared" ref="E15:E23" si="0">C15*D15</f>
        <v>1200</v>
      </c>
    </row>
    <row r="16" spans="1:6" x14ac:dyDescent="0.25">
      <c r="A16" s="2" t="s">
        <v>6</v>
      </c>
      <c r="B16" s="2" t="s">
        <v>4</v>
      </c>
      <c r="C16" s="3">
        <v>12</v>
      </c>
      <c r="D16" s="3">
        <v>80</v>
      </c>
      <c r="E16" s="3">
        <f t="shared" si="0"/>
        <v>960</v>
      </c>
    </row>
    <row r="17" spans="1:5" x14ac:dyDescent="0.25">
      <c r="A17" s="2" t="s">
        <v>7</v>
      </c>
      <c r="B17" s="2" t="s">
        <v>8</v>
      </c>
      <c r="C17" s="3">
        <v>84</v>
      </c>
      <c r="D17" s="3">
        <v>35</v>
      </c>
      <c r="E17" s="3">
        <f t="shared" si="0"/>
        <v>2940</v>
      </c>
    </row>
    <row r="18" spans="1:5" x14ac:dyDescent="0.25">
      <c r="A18" s="2" t="s">
        <v>9</v>
      </c>
      <c r="B18" s="2" t="s">
        <v>10</v>
      </c>
      <c r="C18" s="3">
        <v>42</v>
      </c>
      <c r="D18" s="3">
        <v>15</v>
      </c>
      <c r="E18" s="3">
        <f t="shared" si="0"/>
        <v>630</v>
      </c>
    </row>
    <row r="19" spans="1:5" x14ac:dyDescent="0.25">
      <c r="A19" s="2" t="s">
        <v>11</v>
      </c>
      <c r="B19" s="2" t="s">
        <v>10</v>
      </c>
      <c r="C19" s="3">
        <v>21</v>
      </c>
      <c r="D19" s="3">
        <v>40</v>
      </c>
      <c r="E19" s="3">
        <f t="shared" si="0"/>
        <v>840</v>
      </c>
    </row>
    <row r="20" spans="1:5" x14ac:dyDescent="0.25">
      <c r="A20" s="2" t="s">
        <v>12</v>
      </c>
      <c r="B20" s="2" t="s">
        <v>4</v>
      </c>
      <c r="C20" s="3">
        <v>30</v>
      </c>
      <c r="D20" s="3">
        <v>80</v>
      </c>
      <c r="E20" s="3">
        <f t="shared" si="0"/>
        <v>2400</v>
      </c>
    </row>
    <row r="21" spans="1:5" x14ac:dyDescent="0.25">
      <c r="A21" s="2" t="s">
        <v>13</v>
      </c>
      <c r="B21" s="2" t="s">
        <v>14</v>
      </c>
      <c r="C21" s="3">
        <v>10</v>
      </c>
      <c r="D21" s="3">
        <v>20</v>
      </c>
      <c r="E21" s="3">
        <f t="shared" si="0"/>
        <v>200</v>
      </c>
    </row>
    <row r="22" spans="1:5" x14ac:dyDescent="0.25">
      <c r="A22" s="2" t="s">
        <v>15</v>
      </c>
      <c r="B22" s="2" t="s">
        <v>16</v>
      </c>
      <c r="C22" s="3">
        <v>1</v>
      </c>
      <c r="D22" s="3">
        <v>15</v>
      </c>
      <c r="E22" s="3">
        <f t="shared" si="0"/>
        <v>15</v>
      </c>
    </row>
    <row r="23" spans="1:5" x14ac:dyDescent="0.25">
      <c r="A23" s="2" t="s">
        <v>17</v>
      </c>
      <c r="B23" s="2" t="s">
        <v>18</v>
      </c>
      <c r="C23" s="3">
        <v>36</v>
      </c>
      <c r="D23" s="3">
        <v>2.4</v>
      </c>
      <c r="E23" s="3">
        <f t="shared" si="0"/>
        <v>86.399999999999991</v>
      </c>
    </row>
    <row r="24" spans="1:5" x14ac:dyDescent="0.25">
      <c r="A24" s="4" t="s">
        <v>19</v>
      </c>
      <c r="B24" s="5"/>
      <c r="C24" s="6"/>
      <c r="D24" s="7"/>
      <c r="E24" s="3">
        <f>SUM(E15:E23)</f>
        <v>9271.4</v>
      </c>
    </row>
    <row r="25" spans="1:5" x14ac:dyDescent="0.25">
      <c r="C25" s="1"/>
      <c r="D25" s="1"/>
      <c r="E25" s="1"/>
    </row>
    <row r="26" spans="1:5" x14ac:dyDescent="0.25">
      <c r="C26" s="1"/>
      <c r="D26" s="1"/>
      <c r="E26" s="1"/>
    </row>
    <row r="28" spans="1:5" x14ac:dyDescent="0.25">
      <c r="A28" t="s">
        <v>24</v>
      </c>
      <c r="B28" s="20" t="s">
        <v>25</v>
      </c>
      <c r="C28" s="20"/>
      <c r="D28" s="20"/>
    </row>
    <row r="29" spans="1:5" x14ac:dyDescent="0.25">
      <c r="B29" s="20" t="s">
        <v>26</v>
      </c>
      <c r="C29" s="20"/>
      <c r="D29" s="20"/>
    </row>
    <row r="30" spans="1:5" x14ac:dyDescent="0.25">
      <c r="B30" s="20" t="s">
        <v>27</v>
      </c>
      <c r="C30" s="20"/>
      <c r="D30" s="20"/>
    </row>
  </sheetData>
  <mergeCells count="6">
    <mergeCell ref="B28:D28"/>
    <mergeCell ref="B29:D29"/>
    <mergeCell ref="B30:D30"/>
    <mergeCell ref="A8:E8"/>
    <mergeCell ref="A9:D9"/>
    <mergeCell ref="A10:E1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25"/>
  <sheetViews>
    <sheetView topLeftCell="A4" workbookViewId="0">
      <selection activeCell="F23" sqref="A1:XFD1048576"/>
    </sheetView>
  </sheetViews>
  <sheetFormatPr defaultRowHeight="15" x14ac:dyDescent="0.25"/>
  <cols>
    <col min="1" max="1" width="33.5703125" bestFit="1" customWidth="1"/>
    <col min="3" max="3" width="12.85546875" bestFit="1" customWidth="1"/>
    <col min="5" max="5" width="10.140625" hidden="1" customWidth="1"/>
    <col min="6" max="6" width="12.7109375" customWidth="1"/>
  </cols>
  <sheetData>
    <row r="5" spans="1:7" x14ac:dyDescent="0.25">
      <c r="F5" s="9"/>
    </row>
    <row r="6" spans="1:7" x14ac:dyDescent="0.25">
      <c r="F6" s="9"/>
    </row>
    <row r="7" spans="1:7" x14ac:dyDescent="0.25">
      <c r="F7" s="10"/>
    </row>
    <row r="8" spans="1:7" x14ac:dyDescent="0.25">
      <c r="A8" s="20" t="s">
        <v>20</v>
      </c>
      <c r="B8" s="20"/>
      <c r="C8" s="20"/>
      <c r="D8" s="20"/>
      <c r="E8" s="20"/>
    </row>
    <row r="9" spans="1:7" x14ac:dyDescent="0.25">
      <c r="A9" s="20" t="s">
        <v>21</v>
      </c>
      <c r="B9" s="20"/>
      <c r="C9" s="20"/>
      <c r="D9" s="20"/>
      <c r="E9" s="9"/>
    </row>
    <row r="10" spans="1:7" x14ac:dyDescent="0.25">
      <c r="A10" s="21" t="s">
        <v>22</v>
      </c>
      <c r="B10" s="21"/>
      <c r="C10" s="21"/>
      <c r="D10" s="21"/>
      <c r="E10" s="21"/>
    </row>
    <row r="11" spans="1:7" x14ac:dyDescent="0.25">
      <c r="A11" t="s">
        <v>29</v>
      </c>
      <c r="D11" t="s">
        <v>38</v>
      </c>
      <c r="F11" s="11">
        <v>0.25</v>
      </c>
    </row>
    <row r="12" spans="1:7" x14ac:dyDescent="0.25">
      <c r="A12" t="s">
        <v>23</v>
      </c>
    </row>
    <row r="13" spans="1:7" x14ac:dyDescent="0.25">
      <c r="A13" s="8" t="s">
        <v>28</v>
      </c>
    </row>
    <row r="14" spans="1:7" x14ac:dyDescent="0.25">
      <c r="A14" s="2" t="s">
        <v>0</v>
      </c>
      <c r="B14" s="2" t="s">
        <v>1</v>
      </c>
      <c r="C14" s="2" t="s">
        <v>5</v>
      </c>
      <c r="D14" s="2" t="s">
        <v>2</v>
      </c>
      <c r="E14" s="2" t="s">
        <v>3</v>
      </c>
      <c r="F14" s="2" t="s">
        <v>39</v>
      </c>
      <c r="G14" s="4" t="s">
        <v>37</v>
      </c>
    </row>
    <row r="15" spans="1:7" x14ac:dyDescent="0.25">
      <c r="A15" s="2" t="s">
        <v>30</v>
      </c>
      <c r="B15" s="2" t="s">
        <v>18</v>
      </c>
      <c r="C15" s="3">
        <v>5</v>
      </c>
      <c r="D15" s="3">
        <v>15.14</v>
      </c>
      <c r="E15" s="3">
        <f t="shared" ref="E15:E18" si="0">C15*D15</f>
        <v>75.7</v>
      </c>
      <c r="F15" s="12">
        <f>ROUND((E15+E15*$F$11),0)</f>
        <v>95</v>
      </c>
      <c r="G15" s="2">
        <v>96995</v>
      </c>
    </row>
    <row r="16" spans="1:7" x14ac:dyDescent="0.25">
      <c r="A16" s="2" t="s">
        <v>32</v>
      </c>
      <c r="B16" s="2" t="s">
        <v>4</v>
      </c>
      <c r="C16" s="3">
        <v>22.5</v>
      </c>
      <c r="D16">
        <v>79.849999999999994</v>
      </c>
      <c r="E16" s="3">
        <f t="shared" si="0"/>
        <v>1796.6249999999998</v>
      </c>
      <c r="F16" s="12">
        <f t="shared" ref="F16:F18" si="1">ROUND((E16+E16*$F$11),0)</f>
        <v>2246</v>
      </c>
      <c r="G16" s="2" t="s">
        <v>31</v>
      </c>
    </row>
    <row r="17" spans="1:7" x14ac:dyDescent="0.25">
      <c r="A17" s="2" t="s">
        <v>33</v>
      </c>
      <c r="B17" s="2" t="s">
        <v>18</v>
      </c>
      <c r="C17" s="3">
        <v>15</v>
      </c>
      <c r="D17" s="3">
        <v>13.82</v>
      </c>
      <c r="E17" s="3">
        <f t="shared" si="0"/>
        <v>207.3</v>
      </c>
      <c r="F17" s="12">
        <f t="shared" si="1"/>
        <v>259</v>
      </c>
      <c r="G17" s="2">
        <v>97086</v>
      </c>
    </row>
    <row r="18" spans="1:7" x14ac:dyDescent="0.25">
      <c r="A18" s="2" t="s">
        <v>36</v>
      </c>
      <c r="B18" s="2" t="s">
        <v>35</v>
      </c>
      <c r="C18" s="3">
        <v>5</v>
      </c>
      <c r="D18" s="3">
        <v>82.89</v>
      </c>
      <c r="E18" s="3">
        <f t="shared" si="0"/>
        <v>414.45</v>
      </c>
      <c r="F18" s="12">
        <f t="shared" si="1"/>
        <v>518</v>
      </c>
      <c r="G18" s="2" t="s">
        <v>34</v>
      </c>
    </row>
    <row r="19" spans="1:7" x14ac:dyDescent="0.25">
      <c r="A19" s="4" t="s">
        <v>19</v>
      </c>
      <c r="B19" s="5"/>
      <c r="C19" s="6"/>
      <c r="D19" s="7"/>
      <c r="E19" s="3">
        <f>SUM(E15:E18)</f>
        <v>2494.0749999999998</v>
      </c>
      <c r="F19" s="3">
        <f>SUM(F15:F18)</f>
        <v>3118</v>
      </c>
    </row>
    <row r="20" spans="1:7" x14ac:dyDescent="0.25">
      <c r="C20" s="1"/>
      <c r="D20" s="1"/>
      <c r="E20" s="1"/>
    </row>
    <row r="21" spans="1:7" x14ac:dyDescent="0.25">
      <c r="C21" s="1"/>
      <c r="D21" s="1"/>
      <c r="E21" s="1"/>
    </row>
    <row r="23" spans="1:7" x14ac:dyDescent="0.25">
      <c r="A23" t="s">
        <v>24</v>
      </c>
      <c r="B23" s="20" t="s">
        <v>25</v>
      </c>
      <c r="C23" s="20"/>
      <c r="D23" s="20"/>
    </row>
    <row r="24" spans="1:7" x14ac:dyDescent="0.25">
      <c r="B24" s="20" t="s">
        <v>26</v>
      </c>
      <c r="C24" s="20"/>
      <c r="D24" s="20"/>
    </row>
    <row r="25" spans="1:7" x14ac:dyDescent="0.25">
      <c r="B25" s="20" t="s">
        <v>27</v>
      </c>
      <c r="C25" s="20"/>
      <c r="D25" s="20"/>
    </row>
  </sheetData>
  <mergeCells count="6">
    <mergeCell ref="B25:D25"/>
    <mergeCell ref="A8:E8"/>
    <mergeCell ref="A9:D9"/>
    <mergeCell ref="A10:E10"/>
    <mergeCell ref="B23:D23"/>
    <mergeCell ref="B24:D2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22"/>
  <sheetViews>
    <sheetView workbookViewId="0">
      <selection activeCell="F15" sqref="F15"/>
    </sheetView>
  </sheetViews>
  <sheetFormatPr defaultRowHeight="15" x14ac:dyDescent="0.25"/>
  <cols>
    <col min="1" max="1" width="33.5703125" bestFit="1" customWidth="1"/>
    <col min="3" max="3" width="12.85546875" bestFit="1" customWidth="1"/>
    <col min="4" max="4" width="9.5703125" bestFit="1" customWidth="1"/>
    <col min="5" max="5" width="10.140625" hidden="1" customWidth="1"/>
    <col min="6" max="6" width="12.7109375" customWidth="1"/>
    <col min="7" max="7" width="12.85546875" bestFit="1" customWidth="1"/>
    <col min="9" max="9" width="9.85546875" bestFit="1" customWidth="1"/>
  </cols>
  <sheetData>
    <row r="5" spans="1:12" x14ac:dyDescent="0.25">
      <c r="F5" s="9"/>
    </row>
    <row r="6" spans="1:12" x14ac:dyDescent="0.25">
      <c r="F6" s="9"/>
    </row>
    <row r="7" spans="1:12" x14ac:dyDescent="0.25">
      <c r="F7" s="10"/>
    </row>
    <row r="8" spans="1:12" x14ac:dyDescent="0.25">
      <c r="A8" s="20" t="s">
        <v>20</v>
      </c>
      <c r="B8" s="20"/>
      <c r="C8" s="20"/>
      <c r="D8" s="20"/>
      <c r="E8" s="20"/>
    </row>
    <row r="9" spans="1:12" x14ac:dyDescent="0.25">
      <c r="A9" s="20" t="s">
        <v>21</v>
      </c>
      <c r="B9" s="20"/>
      <c r="C9" s="20"/>
      <c r="D9" s="20"/>
      <c r="E9" s="9"/>
    </row>
    <row r="10" spans="1:12" x14ac:dyDescent="0.25">
      <c r="A10" s="21" t="s">
        <v>22</v>
      </c>
      <c r="B10" s="21"/>
      <c r="C10" s="21"/>
      <c r="D10" s="21"/>
      <c r="E10" s="21"/>
    </row>
    <row r="11" spans="1:12" x14ac:dyDescent="0.25">
      <c r="A11" t="s">
        <v>29</v>
      </c>
      <c r="D11" t="s">
        <v>38</v>
      </c>
      <c r="F11" s="11">
        <v>0.25</v>
      </c>
    </row>
    <row r="12" spans="1:12" x14ac:dyDescent="0.25">
      <c r="A12" t="s">
        <v>41</v>
      </c>
    </row>
    <row r="13" spans="1:12" x14ac:dyDescent="0.25">
      <c r="A13" s="8" t="s">
        <v>28</v>
      </c>
    </row>
    <row r="14" spans="1:12" x14ac:dyDescent="0.25">
      <c r="A14" s="2" t="s">
        <v>0</v>
      </c>
      <c r="B14" s="2" t="s">
        <v>1</v>
      </c>
      <c r="C14" s="2" t="s">
        <v>5</v>
      </c>
      <c r="D14" s="2" t="s">
        <v>2</v>
      </c>
      <c r="E14" s="2" t="s">
        <v>3</v>
      </c>
      <c r="F14" s="2" t="s">
        <v>39</v>
      </c>
      <c r="G14" s="4" t="s">
        <v>37</v>
      </c>
      <c r="I14" t="s">
        <v>43</v>
      </c>
      <c r="J14">
        <v>88239</v>
      </c>
      <c r="K14">
        <v>17.36</v>
      </c>
      <c r="L14">
        <v>32</v>
      </c>
    </row>
    <row r="15" spans="1:12" x14ac:dyDescent="0.25">
      <c r="A15" s="2" t="s">
        <v>42</v>
      </c>
      <c r="B15" s="2" t="s">
        <v>18</v>
      </c>
      <c r="C15" s="3">
        <v>10</v>
      </c>
      <c r="D15" s="3">
        <f>F15/C15</f>
        <v>151.80000000000001</v>
      </c>
      <c r="E15" s="3">
        <f t="shared" ref="E15" si="0">C15*D15</f>
        <v>1518</v>
      </c>
      <c r="F15" s="12">
        <f>K16*F11+K16</f>
        <v>1518</v>
      </c>
      <c r="G15" s="2" t="s">
        <v>45</v>
      </c>
      <c r="I15" t="s">
        <v>44</v>
      </c>
      <c r="J15">
        <v>88261</v>
      </c>
      <c r="K15">
        <v>20.59</v>
      </c>
      <c r="L15">
        <v>32</v>
      </c>
    </row>
    <row r="16" spans="1:12" x14ac:dyDescent="0.25">
      <c r="A16" s="4" t="s">
        <v>19</v>
      </c>
      <c r="B16" s="5"/>
      <c r="C16" s="6"/>
      <c r="D16" s="7"/>
      <c r="E16" s="3">
        <f>SUM(E15:E15)</f>
        <v>1518</v>
      </c>
      <c r="F16" s="3">
        <f>SUM(F15:F15)</f>
        <v>1518</v>
      </c>
      <c r="K16">
        <f>(K14+K15)*L15</f>
        <v>1214.4000000000001</v>
      </c>
    </row>
    <row r="17" spans="1:5" x14ac:dyDescent="0.25">
      <c r="C17" s="1"/>
      <c r="D17" s="1"/>
      <c r="E17" s="1"/>
    </row>
    <row r="18" spans="1:5" x14ac:dyDescent="0.25">
      <c r="C18" s="1"/>
      <c r="D18" s="1"/>
      <c r="E18" s="1"/>
    </row>
    <row r="20" spans="1:5" x14ac:dyDescent="0.25">
      <c r="A20" t="s">
        <v>24</v>
      </c>
      <c r="B20" s="20" t="s">
        <v>25</v>
      </c>
      <c r="C20" s="20"/>
      <c r="D20" s="20"/>
    </row>
    <row r="21" spans="1:5" x14ac:dyDescent="0.25">
      <c r="B21" s="20" t="s">
        <v>26</v>
      </c>
      <c r="C21" s="20"/>
      <c r="D21" s="20"/>
    </row>
    <row r="22" spans="1:5" x14ac:dyDescent="0.25">
      <c r="B22" s="20" t="s">
        <v>27</v>
      </c>
      <c r="C22" s="20"/>
      <c r="D22" s="20"/>
    </row>
  </sheetData>
  <mergeCells count="6">
    <mergeCell ref="B22:D22"/>
    <mergeCell ref="A8:E8"/>
    <mergeCell ref="A9:D9"/>
    <mergeCell ref="A10:E10"/>
    <mergeCell ref="B20:D20"/>
    <mergeCell ref="B21:D2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26"/>
  <sheetViews>
    <sheetView workbookViewId="0">
      <selection activeCell="F20" sqref="F20"/>
    </sheetView>
  </sheetViews>
  <sheetFormatPr defaultRowHeight="15" x14ac:dyDescent="0.25"/>
  <cols>
    <col min="1" max="1" width="33.5703125" bestFit="1" customWidth="1"/>
    <col min="3" max="3" width="12.85546875" bestFit="1" customWidth="1"/>
    <col min="5" max="5" width="10.140625" hidden="1" customWidth="1"/>
    <col min="6" max="6" width="12.7109375" customWidth="1"/>
    <col min="7" max="7" width="12.85546875" bestFit="1" customWidth="1"/>
  </cols>
  <sheetData>
    <row r="5" spans="1:7" x14ac:dyDescent="0.25">
      <c r="F5" s="9"/>
    </row>
    <row r="6" spans="1:7" x14ac:dyDescent="0.25">
      <c r="F6" s="9"/>
    </row>
    <row r="7" spans="1:7" x14ac:dyDescent="0.25">
      <c r="F7" s="10"/>
    </row>
    <row r="8" spans="1:7" x14ac:dyDescent="0.25">
      <c r="A8" s="20" t="s">
        <v>20</v>
      </c>
      <c r="B8" s="20"/>
      <c r="C8" s="20"/>
      <c r="D8" s="20"/>
      <c r="E8" s="20"/>
    </row>
    <row r="9" spans="1:7" x14ac:dyDescent="0.25">
      <c r="A9" s="20" t="s">
        <v>21</v>
      </c>
      <c r="B9" s="20"/>
      <c r="C9" s="20"/>
      <c r="D9" s="20"/>
      <c r="E9" s="9"/>
    </row>
    <row r="10" spans="1:7" x14ac:dyDescent="0.25">
      <c r="A10" s="21" t="s">
        <v>22</v>
      </c>
      <c r="B10" s="21"/>
      <c r="C10" s="21"/>
      <c r="D10" s="21"/>
      <c r="E10" s="21"/>
    </row>
    <row r="11" spans="1:7" x14ac:dyDescent="0.25">
      <c r="A11" t="s">
        <v>46</v>
      </c>
      <c r="D11" t="s">
        <v>38</v>
      </c>
      <c r="F11" s="11">
        <v>0.25</v>
      </c>
    </row>
    <row r="12" spans="1:7" x14ac:dyDescent="0.25">
      <c r="A12" t="s">
        <v>47</v>
      </c>
    </row>
    <row r="13" spans="1:7" x14ac:dyDescent="0.25">
      <c r="A13" s="8" t="s">
        <v>28</v>
      </c>
    </row>
    <row r="14" spans="1:7" x14ac:dyDescent="0.25">
      <c r="A14" s="2" t="s">
        <v>0</v>
      </c>
      <c r="B14" s="2" t="s">
        <v>1</v>
      </c>
      <c r="C14" s="2" t="s">
        <v>5</v>
      </c>
      <c r="D14" s="2" t="s">
        <v>2</v>
      </c>
      <c r="E14" s="2" t="s">
        <v>3</v>
      </c>
      <c r="F14" s="2" t="s">
        <v>39</v>
      </c>
      <c r="G14" s="4" t="s">
        <v>37</v>
      </c>
    </row>
    <row r="15" spans="1:7" x14ac:dyDescent="0.25">
      <c r="A15" s="2" t="s">
        <v>30</v>
      </c>
      <c r="B15" s="2" t="s">
        <v>18</v>
      </c>
      <c r="C15" s="3">
        <v>5</v>
      </c>
      <c r="D15" s="3">
        <v>41.49</v>
      </c>
      <c r="E15" s="3">
        <f t="shared" ref="E15:E19" si="0">C15*D15</f>
        <v>207.45000000000002</v>
      </c>
      <c r="F15" s="12">
        <f>ROUND((E15+E15*$F$11),0)</f>
        <v>259</v>
      </c>
      <c r="G15" s="2">
        <v>96995</v>
      </c>
    </row>
    <row r="16" spans="1:7" x14ac:dyDescent="0.25">
      <c r="A16" s="2" t="s">
        <v>32</v>
      </c>
      <c r="B16" s="2" t="s">
        <v>4</v>
      </c>
      <c r="C16" s="3">
        <v>22.5</v>
      </c>
      <c r="D16">
        <v>391.58</v>
      </c>
      <c r="E16" s="3">
        <f t="shared" si="0"/>
        <v>8810.5499999999993</v>
      </c>
      <c r="F16" s="12">
        <f t="shared" ref="F16:F19" si="1">ROUND((E16+E16*$F$11),0)</f>
        <v>11013</v>
      </c>
      <c r="G16" s="2">
        <v>97096</v>
      </c>
    </row>
    <row r="17" spans="1:7" x14ac:dyDescent="0.25">
      <c r="A17" s="2" t="s">
        <v>33</v>
      </c>
      <c r="B17" s="2" t="s">
        <v>18</v>
      </c>
      <c r="C17" s="3">
        <v>15</v>
      </c>
      <c r="D17" s="3">
        <v>90.19</v>
      </c>
      <c r="E17" s="3">
        <f t="shared" si="0"/>
        <v>1352.85</v>
      </c>
      <c r="F17" s="12">
        <f t="shared" si="1"/>
        <v>1691</v>
      </c>
      <c r="G17" s="2">
        <v>97086</v>
      </c>
    </row>
    <row r="18" spans="1:7" x14ac:dyDescent="0.25">
      <c r="A18" s="2" t="s">
        <v>36</v>
      </c>
      <c r="B18" s="2" t="s">
        <v>35</v>
      </c>
      <c r="C18" s="3">
        <v>5</v>
      </c>
      <c r="D18" s="3">
        <v>537.67999999999995</v>
      </c>
      <c r="E18" s="3">
        <f t="shared" si="0"/>
        <v>2688.3999999999996</v>
      </c>
      <c r="F18" s="12">
        <f t="shared" si="1"/>
        <v>3361</v>
      </c>
      <c r="G18" s="13" t="s">
        <v>34</v>
      </c>
    </row>
    <row r="19" spans="1:7" x14ac:dyDescent="0.25">
      <c r="A19" s="2" t="s">
        <v>42</v>
      </c>
      <c r="B19" s="2" t="s">
        <v>18</v>
      </c>
      <c r="C19" s="3">
        <v>10</v>
      </c>
      <c r="D19" s="3">
        <v>388.88</v>
      </c>
      <c r="E19" s="3">
        <f t="shared" si="0"/>
        <v>3888.8</v>
      </c>
      <c r="F19" s="12">
        <f t="shared" si="1"/>
        <v>4861</v>
      </c>
      <c r="G19" s="2">
        <v>100334</v>
      </c>
    </row>
    <row r="20" spans="1:7" x14ac:dyDescent="0.25">
      <c r="A20" s="4" t="s">
        <v>19</v>
      </c>
      <c r="B20" s="5"/>
      <c r="C20" s="6"/>
      <c r="D20" s="7"/>
      <c r="E20" s="3">
        <f>SUM(E15:E18)</f>
        <v>13059.25</v>
      </c>
      <c r="F20" s="3">
        <f>SUM(F15:F19)</f>
        <v>21185</v>
      </c>
    </row>
    <row r="21" spans="1:7" x14ac:dyDescent="0.25">
      <c r="C21" s="1"/>
      <c r="D21" s="1"/>
      <c r="E21" s="1"/>
    </row>
    <row r="22" spans="1:7" x14ac:dyDescent="0.25">
      <c r="C22" s="1"/>
      <c r="D22" s="1"/>
      <c r="E22" s="1"/>
    </row>
    <row r="24" spans="1:7" x14ac:dyDescent="0.25">
      <c r="A24" t="s">
        <v>24</v>
      </c>
      <c r="B24" s="20" t="s">
        <v>25</v>
      </c>
      <c r="C24" s="20"/>
      <c r="D24" s="20"/>
    </row>
    <row r="25" spans="1:7" x14ac:dyDescent="0.25">
      <c r="B25" s="20" t="s">
        <v>26</v>
      </c>
      <c r="C25" s="20"/>
      <c r="D25" s="20"/>
    </row>
    <row r="26" spans="1:7" x14ac:dyDescent="0.25">
      <c r="B26" s="20" t="s">
        <v>27</v>
      </c>
      <c r="C26" s="20"/>
      <c r="D26" s="20"/>
    </row>
  </sheetData>
  <mergeCells count="6">
    <mergeCell ref="B26:D26"/>
    <mergeCell ref="A8:E8"/>
    <mergeCell ref="A9:D9"/>
    <mergeCell ref="A10:E10"/>
    <mergeCell ref="B24:D24"/>
    <mergeCell ref="B25:D2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</xdr:col>
                <xdr:colOff>323850</xdr:colOff>
                <xdr:row>0</xdr:row>
                <xdr:rowOff>0</xdr:rowOff>
              </from>
              <to>
                <xdr:col>2</xdr:col>
                <xdr:colOff>581025</xdr:colOff>
                <xdr:row>5</xdr:row>
                <xdr:rowOff>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K36"/>
  <sheetViews>
    <sheetView tabSelected="1" workbookViewId="0">
      <selection activeCell="G23" sqref="G23"/>
    </sheetView>
  </sheetViews>
  <sheetFormatPr defaultRowHeight="15" x14ac:dyDescent="0.25"/>
  <cols>
    <col min="1" max="1" width="39.42578125" customWidth="1"/>
    <col min="2" max="2" width="10.5703125" bestFit="1" customWidth="1"/>
    <col min="5" max="5" width="10.5703125" bestFit="1" customWidth="1"/>
    <col min="7" max="7" width="10.5703125" bestFit="1" customWidth="1"/>
  </cols>
  <sheetData>
    <row r="7" spans="1:11" x14ac:dyDescent="0.2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20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spans="1:11" x14ac:dyDescent="0.25">
      <c r="A11" t="s">
        <v>46</v>
      </c>
    </row>
    <row r="12" spans="1:11" x14ac:dyDescent="0.25">
      <c r="A12" t="s">
        <v>47</v>
      </c>
    </row>
    <row r="13" spans="1:11" x14ac:dyDescent="0.25">
      <c r="A13" s="8" t="s">
        <v>28</v>
      </c>
    </row>
    <row r="16" spans="1:11" x14ac:dyDescent="0.25">
      <c r="A16" s="2" t="s">
        <v>0</v>
      </c>
      <c r="B16" s="2" t="s">
        <v>48</v>
      </c>
      <c r="C16" s="2" t="s">
        <v>49</v>
      </c>
      <c r="D16" s="22" t="s">
        <v>50</v>
      </c>
      <c r="E16" s="22"/>
      <c r="F16" s="22" t="s">
        <v>51</v>
      </c>
      <c r="G16" s="22"/>
      <c r="H16" s="22" t="s">
        <v>52</v>
      </c>
      <c r="I16" s="22"/>
      <c r="J16" s="22" t="s">
        <v>53</v>
      </c>
      <c r="K16" s="22"/>
    </row>
    <row r="17" spans="1:11" x14ac:dyDescent="0.25">
      <c r="A17" s="2" t="s">
        <v>58</v>
      </c>
      <c r="B17" s="2"/>
      <c r="C17" s="2"/>
      <c r="D17" s="2" t="s">
        <v>54</v>
      </c>
      <c r="E17" s="2" t="s">
        <v>55</v>
      </c>
      <c r="F17" s="2" t="s">
        <v>54</v>
      </c>
      <c r="G17" s="2" t="s">
        <v>55</v>
      </c>
      <c r="H17" s="2" t="s">
        <v>54</v>
      </c>
      <c r="I17" s="2" t="s">
        <v>55</v>
      </c>
      <c r="J17" s="2" t="s">
        <v>54</v>
      </c>
      <c r="K17" s="2" t="s">
        <v>55</v>
      </c>
    </row>
    <row r="18" spans="1:11" x14ac:dyDescent="0.25">
      <c r="A18" s="2" t="s">
        <v>30</v>
      </c>
      <c r="B18" s="14">
        <f>Global!F15</f>
        <v>259</v>
      </c>
      <c r="C18" s="15">
        <f>B18/$B$23</f>
        <v>1.5866209262435677E-2</v>
      </c>
      <c r="D18" s="16">
        <v>1</v>
      </c>
      <c r="E18" s="17">
        <f>B18*D18</f>
        <v>259</v>
      </c>
      <c r="F18" s="16">
        <v>0</v>
      </c>
      <c r="G18" s="17">
        <f>F18*B18</f>
        <v>0</v>
      </c>
      <c r="H18" s="2"/>
      <c r="I18" s="17"/>
      <c r="J18" s="2"/>
      <c r="K18" s="17"/>
    </row>
    <row r="19" spans="1:11" x14ac:dyDescent="0.25">
      <c r="A19" s="2" t="s">
        <v>32</v>
      </c>
      <c r="B19" s="14">
        <f>Global!F16</f>
        <v>11013</v>
      </c>
      <c r="C19" s="15">
        <f>B19/$B$23</f>
        <v>0.67465082087723593</v>
      </c>
      <c r="D19" s="16">
        <v>0.75</v>
      </c>
      <c r="E19" s="17">
        <f t="shared" ref="E19:E21" si="0">B19*D19</f>
        <v>8259.75</v>
      </c>
      <c r="F19" s="16">
        <v>0.25</v>
      </c>
      <c r="G19" s="17">
        <f t="shared" ref="G19:G21" si="1">F19*B19</f>
        <v>2753.25</v>
      </c>
      <c r="H19" s="2"/>
      <c r="I19" s="17"/>
      <c r="J19" s="2"/>
      <c r="K19" s="17"/>
    </row>
    <row r="20" spans="1:11" x14ac:dyDescent="0.25">
      <c r="A20" s="2" t="s">
        <v>33</v>
      </c>
      <c r="B20" s="14">
        <f>Global!F17</f>
        <v>1691</v>
      </c>
      <c r="C20" s="15">
        <f>B20/$B$23</f>
        <v>0.1035898064199951</v>
      </c>
      <c r="D20" s="16">
        <v>0.75</v>
      </c>
      <c r="E20" s="17">
        <f t="shared" si="0"/>
        <v>1268.25</v>
      </c>
      <c r="F20" s="16">
        <v>0.25</v>
      </c>
      <c r="G20" s="17">
        <f t="shared" si="1"/>
        <v>422.75</v>
      </c>
      <c r="H20" s="2"/>
      <c r="I20" s="17"/>
      <c r="J20" s="2"/>
      <c r="K20" s="17"/>
    </row>
    <row r="21" spans="1:11" x14ac:dyDescent="0.25">
      <c r="A21" s="2" t="s">
        <v>36</v>
      </c>
      <c r="B21" s="14">
        <f>Global!F18</f>
        <v>3361</v>
      </c>
      <c r="C21" s="15">
        <f>B21/$B$23</f>
        <v>0.20589316344033326</v>
      </c>
      <c r="D21" s="16">
        <v>0.75</v>
      </c>
      <c r="E21" s="17">
        <f t="shared" si="0"/>
        <v>2520.75</v>
      </c>
      <c r="F21" s="16">
        <v>0.25</v>
      </c>
      <c r="G21" s="17">
        <f t="shared" si="1"/>
        <v>840.25</v>
      </c>
      <c r="H21" s="2"/>
      <c r="I21" s="17"/>
      <c r="J21" s="2"/>
      <c r="K21" s="17"/>
    </row>
    <row r="22" spans="1:11" x14ac:dyDescent="0.25">
      <c r="A22" s="2"/>
      <c r="B22" s="14"/>
      <c r="C22" s="15"/>
      <c r="D22" s="15">
        <f>E22/B23</f>
        <v>0.75396655231560894</v>
      </c>
      <c r="E22" s="14">
        <f>SUM(E18:E21)</f>
        <v>12307.75</v>
      </c>
      <c r="F22" s="15">
        <f>G22/B23</f>
        <v>0.24603344768439109</v>
      </c>
      <c r="G22" s="14">
        <f>SUM(G18:G21)</f>
        <v>4016.25</v>
      </c>
      <c r="H22" s="2"/>
      <c r="I22" s="17"/>
      <c r="J22" s="2"/>
      <c r="K22" s="17"/>
    </row>
    <row r="23" spans="1:11" x14ac:dyDescent="0.25">
      <c r="A23" s="2" t="s">
        <v>56</v>
      </c>
      <c r="B23" s="14">
        <f>SUM(B18:B21)</f>
        <v>16324</v>
      </c>
      <c r="C23" s="18">
        <v>100.00000000000001</v>
      </c>
      <c r="D23" s="19">
        <f>D22</f>
        <v>0.75396655231560894</v>
      </c>
      <c r="E23" s="14">
        <f>E22</f>
        <v>12307.75</v>
      </c>
      <c r="F23" s="19">
        <f>F22+D23</f>
        <v>1</v>
      </c>
      <c r="G23" s="12">
        <f>G22+E23</f>
        <v>16324</v>
      </c>
      <c r="H23" s="18"/>
      <c r="I23" s="17"/>
      <c r="J23" s="2"/>
      <c r="K23" s="17"/>
    </row>
    <row r="26" spans="1:11" x14ac:dyDescent="0.25">
      <c r="A26" s="2" t="s">
        <v>0</v>
      </c>
      <c r="B26" s="2" t="s">
        <v>48</v>
      </c>
      <c r="C26" s="2" t="s">
        <v>49</v>
      </c>
      <c r="D26" s="22" t="s">
        <v>50</v>
      </c>
      <c r="E26" s="22"/>
      <c r="F26" s="22" t="s">
        <v>51</v>
      </c>
      <c r="G26" s="22"/>
      <c r="H26" s="22" t="s">
        <v>52</v>
      </c>
      <c r="I26" s="22"/>
      <c r="J26" s="22" t="s">
        <v>53</v>
      </c>
      <c r="K26" s="22"/>
    </row>
    <row r="27" spans="1:11" x14ac:dyDescent="0.25">
      <c r="A27" s="2" t="s">
        <v>59</v>
      </c>
      <c r="B27" s="2"/>
      <c r="C27" s="2"/>
      <c r="D27" s="2" t="s">
        <v>54</v>
      </c>
      <c r="E27" s="2" t="s">
        <v>55</v>
      </c>
      <c r="F27" s="2" t="s">
        <v>54</v>
      </c>
      <c r="G27" s="2" t="s">
        <v>55</v>
      </c>
      <c r="H27" s="2" t="s">
        <v>54</v>
      </c>
      <c r="I27" s="2" t="s">
        <v>55</v>
      </c>
      <c r="J27" s="2" t="s">
        <v>54</v>
      </c>
      <c r="K27" s="2" t="s">
        <v>55</v>
      </c>
    </row>
    <row r="28" spans="1:11" x14ac:dyDescent="0.25">
      <c r="A28" s="2" t="s">
        <v>42</v>
      </c>
      <c r="B28" s="14">
        <f>Global!F19</f>
        <v>4861</v>
      </c>
      <c r="C28" s="15">
        <f>B28/B30</f>
        <v>1</v>
      </c>
      <c r="D28" s="16">
        <v>0</v>
      </c>
      <c r="E28" s="17">
        <f>B28*D28</f>
        <v>0</v>
      </c>
      <c r="F28" s="16">
        <v>1</v>
      </c>
      <c r="G28" s="17">
        <f>B28*F28</f>
        <v>4861</v>
      </c>
      <c r="H28" s="2"/>
      <c r="I28" s="17"/>
      <c r="J28" s="2"/>
      <c r="K28" s="17"/>
    </row>
    <row r="29" spans="1:11" x14ac:dyDescent="0.25">
      <c r="A29" s="2" t="s">
        <v>57</v>
      </c>
      <c r="B29" s="2"/>
      <c r="C29" s="2"/>
      <c r="D29" s="2"/>
      <c r="E29" s="17">
        <f>SUM(E28:E28)</f>
        <v>0</v>
      </c>
      <c r="F29" s="2"/>
      <c r="G29" s="17"/>
      <c r="H29" s="2"/>
      <c r="I29" s="17"/>
      <c r="J29" s="2"/>
      <c r="K29" s="17"/>
    </row>
    <row r="30" spans="1:11" x14ac:dyDescent="0.25">
      <c r="A30" s="2" t="s">
        <v>56</v>
      </c>
      <c r="B30" s="14">
        <f>SUM(B28:B28)</f>
        <v>4861</v>
      </c>
      <c r="C30" s="16">
        <f>SUM(C28:C28)</f>
        <v>1</v>
      </c>
      <c r="D30" s="16">
        <v>0</v>
      </c>
      <c r="E30" s="14">
        <v>0</v>
      </c>
      <c r="F30" s="16">
        <v>1</v>
      </c>
      <c r="G30" s="14">
        <f>G28</f>
        <v>4861</v>
      </c>
      <c r="H30" s="18"/>
      <c r="I30" s="17"/>
      <c r="J30" s="2"/>
      <c r="K30" s="17"/>
    </row>
    <row r="34" spans="2:4" x14ac:dyDescent="0.25">
      <c r="B34" s="20" t="s">
        <v>25</v>
      </c>
      <c r="C34" s="20"/>
      <c r="D34" s="20"/>
    </row>
    <row r="35" spans="2:4" x14ac:dyDescent="0.25">
      <c r="B35" s="20" t="s">
        <v>26</v>
      </c>
      <c r="C35" s="20"/>
      <c r="D35" s="20"/>
    </row>
    <row r="36" spans="2:4" x14ac:dyDescent="0.25">
      <c r="B36" s="20" t="s">
        <v>27</v>
      </c>
      <c r="C36" s="20"/>
      <c r="D36" s="20"/>
    </row>
  </sheetData>
  <mergeCells count="14">
    <mergeCell ref="A7:K7"/>
    <mergeCell ref="A8:K8"/>
    <mergeCell ref="A9:K9"/>
    <mergeCell ref="D16:E16"/>
    <mergeCell ref="F16:G16"/>
    <mergeCell ref="H16:I16"/>
    <mergeCell ref="J16:K16"/>
    <mergeCell ref="B36:D36"/>
    <mergeCell ref="D26:E26"/>
    <mergeCell ref="F26:G26"/>
    <mergeCell ref="H26:I26"/>
    <mergeCell ref="J26:K26"/>
    <mergeCell ref="B34:D34"/>
    <mergeCell ref="B35:D35"/>
  </mergeCells>
  <pageMargins left="0.51181102362204722" right="0.51181102362204722" top="0.78740157480314965" bottom="0.78740157480314965" header="0.31496062992125984" footer="0.31496062992125984"/>
  <pageSetup paperSize="9" scale="92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9525</xdr:colOff>
                <xdr:row>0</xdr:row>
                <xdr:rowOff>104775</xdr:rowOff>
              </from>
              <to>
                <xdr:col>4</xdr:col>
                <xdr:colOff>361950</xdr:colOff>
                <xdr:row>5</xdr:row>
                <xdr:rowOff>104775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Mão de obra</vt:lpstr>
      <vt:lpstr>Trapiche</vt:lpstr>
      <vt:lpstr>Global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Compras_01</cp:lastModifiedBy>
  <cp:lastPrinted>2019-08-27T13:28:42Z</cp:lastPrinted>
  <dcterms:created xsi:type="dcterms:W3CDTF">2019-04-29T12:51:54Z</dcterms:created>
  <dcterms:modified xsi:type="dcterms:W3CDTF">2019-08-29T17:14:42Z</dcterms:modified>
</cp:coreProperties>
</file>