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1"/>
  </bookViews>
  <sheets>
    <sheet name="Aditivo2" sheetId="1" r:id="rId1"/>
    <sheet name="CRON" sheetId="2" r:id="rId2"/>
  </sheets>
  <externalReferences>
    <externalReference r:id="rId5"/>
  </externalReferences>
  <definedNames>
    <definedName name="_xlnm.Print_Area" localSheetId="1">'CRON'!$A$1:$P$27</definedName>
  </definedNames>
  <calcPr fullCalcOnLoad="1"/>
</workbook>
</file>

<file path=xl/sharedStrings.xml><?xml version="1.0" encoding="utf-8"?>
<sst xmlns="http://schemas.openxmlformats.org/spreadsheetml/2006/main" count="98" uniqueCount="69">
  <si>
    <t>ITEM</t>
  </si>
  <si>
    <t>DISCRIMINAÇÃO</t>
  </si>
  <si>
    <t>UNID</t>
  </si>
  <si>
    <t>QUANT</t>
  </si>
  <si>
    <t>TOTAL</t>
  </si>
  <si>
    <t>m2</t>
  </si>
  <si>
    <t>m</t>
  </si>
  <si>
    <t>SERVIÇOS DE ENGENHARIA</t>
  </si>
  <si>
    <t>PESO</t>
  </si>
  <si>
    <t>3º MÊS</t>
  </si>
  <si>
    <t>4º MÊS</t>
  </si>
  <si>
    <t>%</t>
  </si>
  <si>
    <t>R$</t>
  </si>
  <si>
    <t xml:space="preserve">% </t>
  </si>
  <si>
    <t>VALOR DO SERVIÇO</t>
  </si>
  <si>
    <t>5º MÊS</t>
  </si>
  <si>
    <t>6º MÊS</t>
  </si>
  <si>
    <t>Rampas de acessibilidade</t>
  </si>
  <si>
    <t>1.2</t>
  </si>
  <si>
    <t>1.4</t>
  </si>
  <si>
    <t>3.2</t>
  </si>
  <si>
    <t>Meio fio de concreto (calçamento +passeio)</t>
  </si>
  <si>
    <t>1.3</t>
  </si>
  <si>
    <t>1.1</t>
  </si>
  <si>
    <t>CRONOGRAMA FISICO FINANCEIRO</t>
  </si>
  <si>
    <t>Correções das deformações plásticas existentes</t>
  </si>
  <si>
    <t>Realinhamento das deformações dos meio fios</t>
  </si>
  <si>
    <t>Rebaixo de meio fios de entradas de garagem</t>
  </si>
  <si>
    <t>Limpeza do canteiro de obras</t>
  </si>
  <si>
    <t>1.11</t>
  </si>
  <si>
    <t>1.12</t>
  </si>
  <si>
    <t>1.13</t>
  </si>
  <si>
    <t>Horizontal - faixa de pedestres</t>
  </si>
  <si>
    <t>PLANILHA ORÇAMENTARIA</t>
  </si>
  <si>
    <t>UNITÁRIOS</t>
  </si>
  <si>
    <t>BDI já incluido no custo unitario</t>
  </si>
  <si>
    <t>PAVIMENTAÇÃO ASFALTICA - CAPEAMENTO</t>
  </si>
  <si>
    <t xml:space="preserve">Pavimentação de passeio com lajota de concreto </t>
  </si>
  <si>
    <t>CREA 37544</t>
  </si>
  <si>
    <t>ETAPAS</t>
  </si>
  <si>
    <t>30 DIAS</t>
  </si>
  <si>
    <t>1.14</t>
  </si>
  <si>
    <t>ton x Km</t>
  </si>
  <si>
    <t>m3</t>
  </si>
  <si>
    <t>60 DIAS</t>
  </si>
  <si>
    <t>___________________________</t>
  </si>
  <si>
    <t>Mobilização e Desmobilização de Equipamentos</t>
  </si>
  <si>
    <t>vb</t>
  </si>
  <si>
    <t>SEM BDI</t>
  </si>
  <si>
    <t>COM BDI</t>
  </si>
  <si>
    <t>VALOR TOTAL</t>
  </si>
  <si>
    <t>Limpeza, Varrição da Pavimentação</t>
  </si>
  <si>
    <t>Pintura de ligação RR 1C</t>
  </si>
  <si>
    <t>Reperfilamento - Binder Asfáltico CBUQ 3cm</t>
  </si>
  <si>
    <t>pintura de ligação RR 1C Capa Asfáltica</t>
  </si>
  <si>
    <t>Revestimento Asfáltico CBUQ 3cm</t>
  </si>
  <si>
    <t>Transporte de CBUQ - DMT 80km</t>
  </si>
  <si>
    <t xml:space="preserve"> Valor Global da Obra</t>
  </si>
  <si>
    <t>RUA PEDRO VITUS BECKER - VILA CARAGUATÁ</t>
  </si>
  <si>
    <t>Salvador das Missões, aos 14 de janeiro de 2020</t>
  </si>
  <si>
    <t>PEDRO LUIS KRAEMER</t>
  </si>
  <si>
    <t>ENG. CIVIL – CREA91.807-D</t>
  </si>
  <si>
    <t>__________________________</t>
  </si>
  <si>
    <t>DANIEL GORSKI</t>
  </si>
  <si>
    <t>PREFEITO MUNICIPAL</t>
  </si>
  <si>
    <t>SERVIÇO</t>
  </si>
  <si>
    <t>TOTAL SIMPLES</t>
  </si>
  <si>
    <t>TOTAL ACUMULADO</t>
  </si>
  <si>
    <t>MUNICÍPIO DE SALVADOR DAS MISSÕES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</si>
</sst>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  <numFmt numFmtId="179" formatCode="0.0000"/>
    <numFmt numFmtId="180" formatCode="0.000"/>
    <numFmt numFmtId="181" formatCode="_(* #,##0.0_);_(* \(#,##0.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_);_(* \(#,##0\);_(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0.0%"/>
    <numFmt numFmtId="192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1" fontId="0" fillId="0" borderId="10" xfId="62" applyFont="1" applyBorder="1" applyAlignment="1">
      <alignment/>
    </xf>
    <xf numFmtId="171" fontId="0" fillId="0" borderId="0" xfId="62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186" fontId="4" fillId="0" borderId="10" xfId="62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6" fontId="4" fillId="0" borderId="11" xfId="62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2" fontId="4" fillId="0" borderId="11" xfId="0" applyNumberFormat="1" applyFont="1" applyBorder="1" applyAlignment="1">
      <alignment/>
    </xf>
    <xf numFmtId="171" fontId="4" fillId="0" borderId="11" xfId="62" applyFont="1" applyBorder="1" applyAlignment="1">
      <alignment/>
    </xf>
    <xf numFmtId="171" fontId="4" fillId="0" borderId="13" xfId="62" applyFont="1" applyBorder="1" applyAlignment="1">
      <alignment/>
    </xf>
    <xf numFmtId="171" fontId="4" fillId="0" borderId="14" xfId="62" applyFont="1" applyBorder="1" applyAlignment="1">
      <alignment/>
    </xf>
    <xf numFmtId="0" fontId="4" fillId="0" borderId="15" xfId="0" applyFont="1" applyBorder="1" applyAlignment="1">
      <alignment/>
    </xf>
    <xf numFmtId="171" fontId="4" fillId="0" borderId="10" xfId="62" applyFont="1" applyBorder="1" applyAlignment="1">
      <alignment/>
    </xf>
    <xf numFmtId="171" fontId="4" fillId="0" borderId="16" xfId="62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62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8" xfId="0" applyFont="1" applyBorder="1" applyAlignment="1">
      <alignment/>
    </xf>
    <xf numFmtId="171" fontId="4" fillId="0" borderId="19" xfId="62" applyFont="1" applyBorder="1" applyAlignment="1">
      <alignment/>
    </xf>
    <xf numFmtId="186" fontId="4" fillId="0" borderId="19" xfId="62" applyNumberFormat="1" applyFont="1" applyBorder="1" applyAlignment="1">
      <alignment/>
    </xf>
    <xf numFmtId="171" fontId="4" fillId="0" borderId="20" xfId="62" applyFont="1" applyBorder="1" applyAlignment="1">
      <alignment/>
    </xf>
    <xf numFmtId="171" fontId="6" fillId="0" borderId="14" xfId="62" applyFont="1" applyBorder="1" applyAlignment="1">
      <alignment/>
    </xf>
    <xf numFmtId="171" fontId="6" fillId="0" borderId="11" xfId="62" applyFont="1" applyBorder="1" applyAlignment="1">
      <alignment/>
    </xf>
    <xf numFmtId="186" fontId="6" fillId="0" borderId="11" xfId="0" applyNumberFormat="1" applyFont="1" applyBorder="1" applyAlignment="1">
      <alignment/>
    </xf>
    <xf numFmtId="171" fontId="6" fillId="0" borderId="13" xfId="62" applyFon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71" fontId="1" fillId="33" borderId="10" xfId="62" applyFont="1" applyFill="1" applyBorder="1" applyAlignment="1">
      <alignment/>
    </xf>
    <xf numFmtId="0" fontId="2" fillId="0" borderId="0" xfId="0" applyFont="1" applyBorder="1" applyAlignment="1">
      <alignment/>
    </xf>
    <xf numFmtId="171" fontId="0" fillId="34" borderId="10" xfId="62" applyNumberFormat="1" applyFont="1" applyFill="1" applyBorder="1" applyAlignment="1">
      <alignment/>
    </xf>
    <xf numFmtId="171" fontId="0" fillId="0" borderId="10" xfId="62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71" fontId="0" fillId="35" borderId="10" xfId="62" applyFont="1" applyFill="1" applyBorder="1" applyAlignment="1">
      <alignment/>
    </xf>
    <xf numFmtId="171" fontId="0" fillId="35" borderId="10" xfId="62" applyFont="1" applyFill="1" applyBorder="1" applyAlignment="1">
      <alignment/>
    </xf>
    <xf numFmtId="171" fontId="0" fillId="35" borderId="10" xfId="62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71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0" fontId="0" fillId="34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10" fontId="0" fillId="0" borderId="10" xfId="0" applyNumberFormat="1" applyBorder="1" applyAlignment="1">
      <alignment horizontal="right"/>
    </xf>
    <xf numFmtId="0" fontId="1" fillId="0" borderId="27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3" fontId="4" fillId="0" borderId="10" xfId="62" applyNumberFormat="1" applyFont="1" applyBorder="1" applyAlignment="1">
      <alignment/>
    </xf>
    <xf numFmtId="171" fontId="6" fillId="0" borderId="28" xfId="62" applyFont="1" applyBorder="1" applyAlignment="1">
      <alignment/>
    </xf>
    <xf numFmtId="171" fontId="6" fillId="0" borderId="29" xfId="62" applyFont="1" applyBorder="1" applyAlignment="1">
      <alignment/>
    </xf>
    <xf numFmtId="186" fontId="6" fillId="0" borderId="29" xfId="0" applyNumberFormat="1" applyFont="1" applyBorder="1" applyAlignment="1">
      <alignment/>
    </xf>
    <xf numFmtId="171" fontId="6" fillId="0" borderId="30" xfId="62" applyFont="1" applyBorder="1" applyAlignment="1">
      <alignment/>
    </xf>
    <xf numFmtId="0" fontId="4" fillId="0" borderId="23" xfId="0" applyFont="1" applyBorder="1" applyAlignment="1">
      <alignment horizontal="center" wrapText="1"/>
    </xf>
    <xf numFmtId="186" fontId="6" fillId="0" borderId="31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0" fontId="6" fillId="0" borderId="33" xfId="0" applyFont="1" applyBorder="1" applyAlignment="1">
      <alignment/>
    </xf>
    <xf numFmtId="171" fontId="6" fillId="0" borderId="33" xfId="62" applyFont="1" applyBorder="1" applyAlignment="1">
      <alignment/>
    </xf>
    <xf numFmtId="171" fontId="6" fillId="0" borderId="34" xfId="62" applyFont="1" applyBorder="1" applyAlignment="1">
      <alignment/>
    </xf>
    <xf numFmtId="186" fontId="6" fillId="0" borderId="33" xfId="0" applyNumberFormat="1" applyFont="1" applyBorder="1" applyAlignment="1">
      <alignment/>
    </xf>
    <xf numFmtId="171" fontId="6" fillId="0" borderId="35" xfId="62" applyFont="1" applyBorder="1" applyAlignment="1">
      <alignment/>
    </xf>
    <xf numFmtId="171" fontId="6" fillId="0" borderId="36" xfId="62" applyFont="1" applyBorder="1" applyAlignment="1">
      <alignment/>
    </xf>
    <xf numFmtId="2" fontId="4" fillId="0" borderId="36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86" fontId="1" fillId="33" borderId="37" xfId="62" applyNumberFormat="1" applyFont="1" applyFill="1" applyBorder="1" applyAlignment="1">
      <alignment horizontal="center"/>
    </xf>
    <xf numFmtId="186" fontId="1" fillId="33" borderId="39" xfId="62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1\AppData\Local\Temp\Badesul%20-%20Salvador%20das%20Miss&#245;es%202014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ORIA"/>
      <sheetName val="QUANTITA."/>
      <sheetName val="TOTAL"/>
      <sheetName val="R1"/>
      <sheetName val="R2"/>
      <sheetName val="CRON"/>
      <sheetName val="USOS E FONTES"/>
    </sheetNames>
    <sheetDataSet>
      <sheetData sheetId="1">
        <row r="13">
          <cell r="I13">
            <v>0</v>
          </cell>
        </row>
        <row r="14">
          <cell r="I14">
            <v>0</v>
          </cell>
        </row>
        <row r="15">
          <cell r="C15" t="str">
            <v>Placa de Obras Conforme convenio</v>
          </cell>
          <cell r="I15">
            <v>0</v>
          </cell>
        </row>
        <row r="22">
          <cell r="I22">
            <v>0</v>
          </cell>
        </row>
        <row r="36">
          <cell r="I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.421875" style="0" customWidth="1"/>
    <col min="2" max="2" width="42.57421875" style="0" customWidth="1"/>
    <col min="3" max="3" width="10.28125" style="0" customWidth="1"/>
    <col min="4" max="4" width="11.7109375" style="0" customWidth="1"/>
    <col min="5" max="5" width="11.00390625" style="0" customWidth="1"/>
    <col min="6" max="6" width="12.140625" style="0" customWidth="1"/>
    <col min="7" max="7" width="14.28125" style="0" bestFit="1" customWidth="1"/>
    <col min="8" max="8" width="12.28125" style="0" customWidth="1"/>
    <col min="9" max="9" width="11.28125" style="0" bestFit="1" customWidth="1"/>
    <col min="10" max="10" width="14.7109375" style="0" customWidth="1"/>
  </cols>
  <sheetData>
    <row r="1" ht="15.75">
      <c r="A1" s="8" t="s">
        <v>68</v>
      </c>
    </row>
    <row r="2" spans="1:5" ht="16.5" customHeight="1">
      <c r="A2" s="8" t="s">
        <v>7</v>
      </c>
      <c r="B2" s="11"/>
      <c r="C2" s="11"/>
      <c r="D2" s="11"/>
      <c r="E2" s="11"/>
    </row>
    <row r="3" spans="1:5" ht="15.75">
      <c r="A3" s="8" t="s">
        <v>36</v>
      </c>
      <c r="B3" s="8"/>
      <c r="C3" s="8"/>
      <c r="D3" s="8"/>
      <c r="E3" s="8"/>
    </row>
    <row r="4" ht="15.75">
      <c r="A4" s="8" t="s">
        <v>58</v>
      </c>
    </row>
    <row r="5" spans="1:7" ht="15.75" customHeight="1">
      <c r="A5" s="85" t="s">
        <v>33</v>
      </c>
      <c r="B5" s="85"/>
      <c r="C5" s="85"/>
      <c r="D5" s="85"/>
      <c r="E5" s="85"/>
      <c r="F5" s="85"/>
      <c r="G5" s="85"/>
    </row>
    <row r="7" spans="2:7" ht="18.75" customHeight="1">
      <c r="B7" s="86" t="s">
        <v>57</v>
      </c>
      <c r="C7" s="87"/>
      <c r="D7" s="88"/>
      <c r="E7" s="8"/>
      <c r="F7" s="7"/>
      <c r="G7" s="49"/>
    </row>
    <row r="8" spans="4:7" ht="18.75" customHeight="1" thickBot="1">
      <c r="D8" s="8"/>
      <c r="E8" s="8"/>
      <c r="F8" s="7"/>
      <c r="G8" s="46"/>
    </row>
    <row r="9" spans="1:7" ht="13.5" thickBot="1">
      <c r="A9" s="13"/>
      <c r="B9" s="13"/>
      <c r="C9" s="13"/>
      <c r="D9" s="13"/>
      <c r="E9" s="89" t="s">
        <v>34</v>
      </c>
      <c r="F9" s="90"/>
      <c r="G9" s="66" t="s">
        <v>50</v>
      </c>
    </row>
    <row r="10" spans="1:7" ht="13.5" thickBot="1">
      <c r="A10" s="50" t="s">
        <v>0</v>
      </c>
      <c r="B10" s="51" t="s">
        <v>1</v>
      </c>
      <c r="C10" s="51" t="s">
        <v>2</v>
      </c>
      <c r="D10" s="52" t="s">
        <v>3</v>
      </c>
      <c r="E10" s="41" t="s">
        <v>48</v>
      </c>
      <c r="F10" s="31" t="s">
        <v>49</v>
      </c>
      <c r="G10" s="31" t="s">
        <v>49</v>
      </c>
    </row>
    <row r="11" spans="1:7" ht="12.75" hidden="1">
      <c r="A11" s="3" t="s">
        <v>23</v>
      </c>
      <c r="B11" s="2" t="s">
        <v>25</v>
      </c>
      <c r="C11" s="3" t="s">
        <v>5</v>
      </c>
      <c r="D11" s="48"/>
      <c r="E11" s="57"/>
      <c r="F11" s="57"/>
      <c r="G11" s="47" t="e">
        <f>#REF!+#REF!</f>
        <v>#REF!</v>
      </c>
    </row>
    <row r="12" spans="1:7" ht="12.75" hidden="1">
      <c r="A12" s="3" t="s">
        <v>18</v>
      </c>
      <c r="B12" s="2" t="s">
        <v>26</v>
      </c>
      <c r="C12" s="3" t="s">
        <v>6</v>
      </c>
      <c r="D12" s="48">
        <f>'[1]QUANTITA.'!I13</f>
        <v>0</v>
      </c>
      <c r="E12" s="57"/>
      <c r="F12" s="57"/>
      <c r="G12" s="47" t="e">
        <f>#REF!+#REF!</f>
        <v>#REF!</v>
      </c>
    </row>
    <row r="13" spans="1:7" ht="12.75" hidden="1">
      <c r="A13" s="3" t="s">
        <v>22</v>
      </c>
      <c r="B13" s="2" t="s">
        <v>27</v>
      </c>
      <c r="C13" s="3" t="s">
        <v>6</v>
      </c>
      <c r="D13" s="48">
        <f>'[1]QUANTITA.'!I14</f>
        <v>0</v>
      </c>
      <c r="E13" s="57"/>
      <c r="F13" s="57"/>
      <c r="G13" s="47" t="e">
        <f>#REF!+#REF!</f>
        <v>#REF!</v>
      </c>
    </row>
    <row r="14" spans="1:7" ht="12.75" hidden="1">
      <c r="A14" s="3" t="s">
        <v>19</v>
      </c>
      <c r="B14" s="2" t="str">
        <f>'[1]QUANTITA.'!C15</f>
        <v>Placa de Obras Conforme convenio</v>
      </c>
      <c r="C14" s="3" t="s">
        <v>6</v>
      </c>
      <c r="D14" s="48">
        <f>'[1]QUANTITA.'!I15</f>
        <v>0</v>
      </c>
      <c r="E14" s="57">
        <v>220</v>
      </c>
      <c r="F14" s="57">
        <v>880</v>
      </c>
      <c r="G14" s="47" t="e">
        <f>#REF!+#REF!</f>
        <v>#REF!</v>
      </c>
    </row>
    <row r="15" spans="1:7" ht="12.75">
      <c r="A15" s="3">
        <v>1</v>
      </c>
      <c r="B15" s="2" t="s">
        <v>46</v>
      </c>
      <c r="C15" s="3" t="s">
        <v>47</v>
      </c>
      <c r="D15" s="48">
        <v>2</v>
      </c>
      <c r="E15" s="57">
        <v>3095</v>
      </c>
      <c r="F15" s="57">
        <f>E15+E15*$C$30</f>
        <v>3844.9184999999998</v>
      </c>
      <c r="G15" s="47">
        <f>F15*D15</f>
        <v>7689.8369999999995</v>
      </c>
    </row>
    <row r="16" spans="1:7" ht="12.75">
      <c r="A16" s="3">
        <v>2</v>
      </c>
      <c r="B16" s="60" t="s">
        <v>51</v>
      </c>
      <c r="C16" s="3" t="s">
        <v>5</v>
      </c>
      <c r="D16" s="48">
        <v>3430</v>
      </c>
      <c r="E16" s="58">
        <v>1.48</v>
      </c>
      <c r="F16" s="57">
        <f aca="true" t="shared" si="0" ref="F16:F21">E16+E16*$C$30</f>
        <v>1.838604</v>
      </c>
      <c r="G16" s="47">
        <f aca="true" t="shared" si="1" ref="G16:G21">F16*D16</f>
        <v>6306.41172</v>
      </c>
    </row>
    <row r="17" spans="1:7" ht="12.75">
      <c r="A17" s="3">
        <v>3</v>
      </c>
      <c r="B17" s="60" t="s">
        <v>52</v>
      </c>
      <c r="C17" s="3" t="s">
        <v>5</v>
      </c>
      <c r="D17" s="48">
        <v>3430</v>
      </c>
      <c r="E17" s="58">
        <v>1.7</v>
      </c>
      <c r="F17" s="57">
        <f t="shared" si="0"/>
        <v>2.11191</v>
      </c>
      <c r="G17" s="47">
        <f t="shared" si="1"/>
        <v>7243.8513</v>
      </c>
    </row>
    <row r="18" spans="1:8" ht="12.75">
      <c r="A18" s="3">
        <v>4</v>
      </c>
      <c r="B18" s="60" t="s">
        <v>53</v>
      </c>
      <c r="C18" s="3" t="s">
        <v>43</v>
      </c>
      <c r="D18" s="48">
        <v>102.9</v>
      </c>
      <c r="E18" s="58">
        <v>802</v>
      </c>
      <c r="F18" s="57">
        <f t="shared" si="0"/>
        <v>996.3246</v>
      </c>
      <c r="G18" s="47">
        <f t="shared" si="1"/>
        <v>102521.80134</v>
      </c>
      <c r="H18" s="62"/>
    </row>
    <row r="19" spans="1:7" ht="12.75">
      <c r="A19" s="3">
        <v>5</v>
      </c>
      <c r="B19" s="60" t="s">
        <v>54</v>
      </c>
      <c r="C19" s="3" t="s">
        <v>5</v>
      </c>
      <c r="D19" s="48">
        <v>3430</v>
      </c>
      <c r="E19" s="58">
        <v>1.7</v>
      </c>
      <c r="F19" s="57">
        <f t="shared" si="0"/>
        <v>2.11191</v>
      </c>
      <c r="G19" s="47">
        <f t="shared" si="1"/>
        <v>7243.8513</v>
      </c>
    </row>
    <row r="20" spans="1:9" ht="12.75">
      <c r="A20" s="3">
        <v>6</v>
      </c>
      <c r="B20" s="60" t="s">
        <v>55</v>
      </c>
      <c r="C20" s="3" t="s">
        <v>5</v>
      </c>
      <c r="D20" s="48">
        <v>102.9</v>
      </c>
      <c r="E20" s="58">
        <v>826</v>
      </c>
      <c r="F20" s="57">
        <f t="shared" si="0"/>
        <v>1026.1398</v>
      </c>
      <c r="G20" s="47">
        <f t="shared" si="1"/>
        <v>105589.78542</v>
      </c>
      <c r="H20" s="12"/>
      <c r="I20" s="12"/>
    </row>
    <row r="21" spans="1:9" ht="12.75">
      <c r="A21" s="3">
        <v>7</v>
      </c>
      <c r="B21" s="63" t="s">
        <v>56</v>
      </c>
      <c r="C21" s="42" t="s">
        <v>42</v>
      </c>
      <c r="D21" s="48">
        <v>39500</v>
      </c>
      <c r="E21" s="58">
        <v>0.48</v>
      </c>
      <c r="F21" s="57">
        <f t="shared" si="0"/>
        <v>0.596304</v>
      </c>
      <c r="G21" s="47">
        <f t="shared" si="1"/>
        <v>23554.007999999998</v>
      </c>
      <c r="H21" s="12"/>
      <c r="I21" s="12"/>
    </row>
    <row r="22" spans="1:9" ht="12.75" hidden="1">
      <c r="A22" s="3" t="s">
        <v>29</v>
      </c>
      <c r="B22" s="2" t="s">
        <v>28</v>
      </c>
      <c r="C22" s="3" t="s">
        <v>5</v>
      </c>
      <c r="D22" s="48">
        <f>'[1]QUANTITA.'!I22</f>
        <v>0</v>
      </c>
      <c r="E22" s="58"/>
      <c r="F22" s="58">
        <v>0</v>
      </c>
      <c r="G22" s="47" t="e">
        <f>#REF!+#REF!</f>
        <v>#REF!</v>
      </c>
      <c r="H22" s="12"/>
      <c r="I22" s="12"/>
    </row>
    <row r="23" spans="1:8" ht="12.75" hidden="1">
      <c r="A23" s="3" t="s">
        <v>30</v>
      </c>
      <c r="B23" s="32" t="s">
        <v>17</v>
      </c>
      <c r="C23" s="42" t="s">
        <v>5</v>
      </c>
      <c r="D23" s="48">
        <f>'[1]QUANTITA.'!I23</f>
        <v>0</v>
      </c>
      <c r="E23" s="58"/>
      <c r="F23" s="58"/>
      <c r="G23" s="47" t="e">
        <f>#REF!+#REF!</f>
        <v>#REF!</v>
      </c>
      <c r="H23" s="12"/>
    </row>
    <row r="24" spans="1:9" ht="12.75" hidden="1">
      <c r="A24" s="3" t="s">
        <v>31</v>
      </c>
      <c r="B24" s="32" t="s">
        <v>37</v>
      </c>
      <c r="C24" s="42" t="s">
        <v>5</v>
      </c>
      <c r="D24" s="48">
        <f>'[1]QUANTITA.'!I24</f>
        <v>0</v>
      </c>
      <c r="E24" s="58"/>
      <c r="F24" s="58"/>
      <c r="G24" s="47" t="e">
        <f>#REF!+#REF!</f>
        <v>#REF!</v>
      </c>
      <c r="H24" s="12"/>
      <c r="I24" s="12"/>
    </row>
    <row r="25" spans="1:7" ht="12.75" hidden="1">
      <c r="A25" s="3" t="s">
        <v>41</v>
      </c>
      <c r="B25" s="32" t="s">
        <v>21</v>
      </c>
      <c r="C25" s="42" t="s">
        <v>6</v>
      </c>
      <c r="D25" s="48">
        <f>'[1]QUANTITA.'!I25</f>
        <v>0</v>
      </c>
      <c r="E25" s="57"/>
      <c r="F25" s="59"/>
      <c r="G25" s="47" t="e">
        <f>#REF!+#REF!</f>
        <v>#REF!</v>
      </c>
    </row>
    <row r="26" spans="1:8" ht="12.75" hidden="1">
      <c r="A26" s="3" t="s">
        <v>20</v>
      </c>
      <c r="B26" s="32" t="s">
        <v>32</v>
      </c>
      <c r="C26" s="42" t="s">
        <v>5</v>
      </c>
      <c r="D26" s="48">
        <f>'[1]QUANTITA.'!I36</f>
        <v>0</v>
      </c>
      <c r="E26" s="4">
        <v>2.78</v>
      </c>
      <c r="F26" s="4">
        <v>6.48</v>
      </c>
      <c r="G26" s="47" t="e">
        <f>#REF!+#REF!</f>
        <v>#REF!</v>
      </c>
      <c r="H26" s="62"/>
    </row>
    <row r="27" spans="1:10" ht="12.75">
      <c r="A27" s="43"/>
      <c r="B27" s="44" t="s">
        <v>4</v>
      </c>
      <c r="C27" s="43"/>
      <c r="D27" s="45"/>
      <c r="E27" s="91" t="str">
        <f>"R$/m2"&amp;"  "&amp;ROUND(G27/D16,2)</f>
        <v>R$/m2  75,85</v>
      </c>
      <c r="F27" s="92"/>
      <c r="G27" s="45">
        <f>SUM(G15:G21)</f>
        <v>260149.54608</v>
      </c>
      <c r="J27" s="62"/>
    </row>
    <row r="28" spans="1:8" ht="12.75">
      <c r="A28" s="1"/>
      <c r="B28" s="10"/>
      <c r="C28" s="1"/>
      <c r="D28" s="5"/>
      <c r="E28" s="5"/>
      <c r="F28" s="5"/>
      <c r="G28" s="5"/>
      <c r="H28" s="12"/>
    </row>
    <row r="29" spans="1:7" ht="12.75">
      <c r="A29" s="1"/>
      <c r="B29" s="10"/>
      <c r="C29" s="1"/>
      <c r="D29" s="5"/>
      <c r="E29" s="5"/>
      <c r="F29" s="5"/>
      <c r="G29" s="5"/>
    </row>
    <row r="30" spans="1:7" ht="12.75">
      <c r="A30" s="1"/>
      <c r="B30" s="2" t="s">
        <v>35</v>
      </c>
      <c r="C30" s="65">
        <v>0.2423</v>
      </c>
      <c r="D30" s="4"/>
      <c r="E30" s="5"/>
      <c r="F30" s="1"/>
      <c r="G30" s="61"/>
    </row>
    <row r="31" spans="1:7" ht="12.75">
      <c r="A31" s="1"/>
      <c r="B31" s="1"/>
      <c r="C31" s="6"/>
      <c r="D31" s="5"/>
      <c r="E31" s="5"/>
      <c r="F31" s="1"/>
      <c r="G31" s="1"/>
    </row>
    <row r="32" spans="1:5" ht="15">
      <c r="A32" s="11" t="s">
        <v>59</v>
      </c>
      <c r="B32" s="9"/>
      <c r="E32" s="12"/>
    </row>
    <row r="33" ht="12.75">
      <c r="E33" s="12"/>
    </row>
    <row r="37" spans="2:6" ht="12.75">
      <c r="B37" s="64" t="s">
        <v>45</v>
      </c>
      <c r="D37" s="84" t="s">
        <v>62</v>
      </c>
      <c r="E37" s="84"/>
      <c r="F37" s="84"/>
    </row>
    <row r="38" spans="2:6" ht="12.75">
      <c r="B38" s="64" t="s">
        <v>60</v>
      </c>
      <c r="D38" s="84" t="s">
        <v>63</v>
      </c>
      <c r="E38" s="84"/>
      <c r="F38" s="84"/>
    </row>
    <row r="39" spans="2:6" ht="12.75">
      <c r="B39" s="64" t="s">
        <v>61</v>
      </c>
      <c r="D39" s="84" t="s">
        <v>64</v>
      </c>
      <c r="E39" s="84"/>
      <c r="F39" s="84"/>
    </row>
  </sheetData>
  <sheetProtection/>
  <mergeCells count="7">
    <mergeCell ref="D39:F39"/>
    <mergeCell ref="A5:G5"/>
    <mergeCell ref="B7:D7"/>
    <mergeCell ref="E9:F9"/>
    <mergeCell ref="E27:F27"/>
    <mergeCell ref="D37:F37"/>
    <mergeCell ref="D38:F38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1.28125" style="0" customWidth="1"/>
    <col min="2" max="2" width="18.00390625" style="0" customWidth="1"/>
    <col min="3" max="3" width="10.421875" style="0" bestFit="1" customWidth="1"/>
    <col min="4" max="4" width="17.28125" style="0" customWidth="1"/>
    <col min="5" max="5" width="5.140625" style="0" customWidth="1"/>
    <col min="6" max="6" width="17.00390625" style="0" customWidth="1"/>
    <col min="7" max="7" width="6.28125" style="0" customWidth="1"/>
    <col min="8" max="8" width="17.57421875" style="0" customWidth="1"/>
    <col min="9" max="9" width="5.57421875" style="0" hidden="1" customWidth="1"/>
    <col min="10" max="10" width="11.421875" style="0" hidden="1" customWidth="1"/>
    <col min="11" max="11" width="5.57421875" style="0" hidden="1" customWidth="1"/>
    <col min="12" max="12" width="11.00390625" style="0" hidden="1" customWidth="1"/>
    <col min="13" max="13" width="4.57421875" style="0" hidden="1" customWidth="1"/>
    <col min="14" max="14" width="12.28125" style="0" hidden="1" customWidth="1"/>
    <col min="15" max="15" width="4.7109375" style="0" hidden="1" customWidth="1"/>
    <col min="16" max="16" width="12.8515625" style="0" hidden="1" customWidth="1"/>
  </cols>
  <sheetData>
    <row r="1" ht="15.75">
      <c r="A1" s="8" t="str">
        <f>Aditivo2!A1</f>
        <v>MUNICÍPIO DE SALVADOR DAS MISSÕES</v>
      </c>
    </row>
    <row r="2" ht="15.75">
      <c r="A2" s="8" t="s">
        <v>7</v>
      </c>
    </row>
    <row r="3" ht="15.75">
      <c r="A3" s="8" t="s">
        <v>36</v>
      </c>
    </row>
    <row r="4" spans="1:12" ht="15.75">
      <c r="A4" s="17"/>
      <c r="B4" s="16"/>
      <c r="C4" s="15"/>
      <c r="D4" s="15"/>
      <c r="E4" s="15"/>
      <c r="F4" s="15"/>
      <c r="G4" s="15"/>
      <c r="H4" s="15"/>
      <c r="I4" s="15"/>
      <c r="J4" s="15"/>
      <c r="K4" s="15"/>
      <c r="L4" s="15"/>
    </row>
    <row r="6" spans="1:16" ht="12.75">
      <c r="A6" s="95" t="s">
        <v>24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ht="13.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20"/>
      <c r="O7" s="20"/>
      <c r="P7" s="20"/>
    </row>
    <row r="8" spans="1:16" ht="12.75">
      <c r="A8" s="101" t="s">
        <v>0</v>
      </c>
      <c r="B8" s="106" t="s">
        <v>65</v>
      </c>
      <c r="C8" s="106" t="s">
        <v>8</v>
      </c>
      <c r="D8" s="109" t="s">
        <v>14</v>
      </c>
      <c r="E8" s="96" t="s">
        <v>39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8"/>
    </row>
    <row r="9" spans="1:16" ht="12.75">
      <c r="A9" s="102"/>
      <c r="B9" s="107"/>
      <c r="C9" s="107"/>
      <c r="D9" s="110"/>
      <c r="E9" s="104" t="s">
        <v>40</v>
      </c>
      <c r="F9" s="99"/>
      <c r="G9" s="105" t="s">
        <v>44</v>
      </c>
      <c r="H9" s="104"/>
      <c r="I9" s="99" t="s">
        <v>9</v>
      </c>
      <c r="J9" s="99"/>
      <c r="K9" s="99" t="s">
        <v>10</v>
      </c>
      <c r="L9" s="105"/>
      <c r="M9" s="99" t="s">
        <v>15</v>
      </c>
      <c r="N9" s="99"/>
      <c r="O9" s="99" t="s">
        <v>16</v>
      </c>
      <c r="P9" s="100"/>
    </row>
    <row r="10" spans="1:16" ht="13.5" thickBot="1">
      <c r="A10" s="103"/>
      <c r="B10" s="108"/>
      <c r="C10" s="108"/>
      <c r="D10" s="111"/>
      <c r="E10" s="53" t="s">
        <v>11</v>
      </c>
      <c r="F10" s="54" t="s">
        <v>12</v>
      </c>
      <c r="G10" s="54" t="s">
        <v>13</v>
      </c>
      <c r="H10" s="54"/>
      <c r="I10" s="54" t="s">
        <v>11</v>
      </c>
      <c r="J10" s="54" t="s">
        <v>12</v>
      </c>
      <c r="K10" s="54" t="s">
        <v>11</v>
      </c>
      <c r="L10" s="55" t="s">
        <v>12</v>
      </c>
      <c r="M10" s="54" t="s">
        <v>11</v>
      </c>
      <c r="N10" s="54" t="s">
        <v>12</v>
      </c>
      <c r="O10" s="54" t="s">
        <v>11</v>
      </c>
      <c r="P10" s="56" t="s">
        <v>12</v>
      </c>
    </row>
    <row r="11" spans="1:16" ht="34.5" thickBot="1">
      <c r="A11" s="26">
        <v>1</v>
      </c>
      <c r="B11" s="67" t="str">
        <f>Aditivo2!B15</f>
        <v>Mobilização e Desmobilização de Equipamentos</v>
      </c>
      <c r="C11" s="22">
        <f aca="true" t="shared" si="0" ref="C11:C17">D11/$D$18*100</f>
        <v>2.955929432079522</v>
      </c>
      <c r="D11" s="24">
        <f>Aditivo2!G15</f>
        <v>7689.8369999999995</v>
      </c>
      <c r="E11" s="21">
        <v>50</v>
      </c>
      <c r="F11" s="23">
        <f>D11*E11/100</f>
        <v>3844.9184999999998</v>
      </c>
      <c r="G11" s="68">
        <f>100-E11</f>
        <v>50</v>
      </c>
      <c r="H11" s="23">
        <f>D11*G11/100</f>
        <v>3844.9184999999998</v>
      </c>
      <c r="I11" s="18"/>
      <c r="J11" s="23">
        <f>I11*D11/100</f>
        <v>0</v>
      </c>
      <c r="K11" s="18"/>
      <c r="L11" s="23">
        <f>K11*D11/100</f>
        <v>0</v>
      </c>
      <c r="M11" s="18"/>
      <c r="N11" s="23">
        <f>D11*M11/100</f>
        <v>0</v>
      </c>
      <c r="O11" s="18"/>
      <c r="P11" s="25">
        <f>D11*O11/100</f>
        <v>0</v>
      </c>
    </row>
    <row r="12" spans="1:16" ht="23.25" thickBot="1">
      <c r="A12" s="26">
        <v>2</v>
      </c>
      <c r="B12" s="67" t="str">
        <f>Aditivo2!B16</f>
        <v>Limpeza, Varrição da Pavimentação</v>
      </c>
      <c r="C12" s="22">
        <f t="shared" si="0"/>
        <v>2.424148654120919</v>
      </c>
      <c r="D12" s="24">
        <f>Aditivo2!G16</f>
        <v>6306.41172</v>
      </c>
      <c r="E12" s="21">
        <v>50</v>
      </c>
      <c r="F12" s="23">
        <f aca="true" t="shared" si="1" ref="F12:F17">D12*E12/100</f>
        <v>3153.20586</v>
      </c>
      <c r="G12" s="68">
        <f aca="true" t="shared" si="2" ref="G12:G17">100-E12</f>
        <v>50</v>
      </c>
      <c r="H12" s="23">
        <f aca="true" t="shared" si="3" ref="H12:H17">D12*G12/100</f>
        <v>3153.20586</v>
      </c>
      <c r="I12" s="14"/>
      <c r="J12" s="27">
        <f>I12*D12/100</f>
        <v>0</v>
      </c>
      <c r="K12" s="14"/>
      <c r="L12" s="27">
        <f>K12*D12/100</f>
        <v>0</v>
      </c>
      <c r="M12" s="14"/>
      <c r="N12" s="27">
        <f>D12*M12/100</f>
        <v>0</v>
      </c>
      <c r="O12" s="14"/>
      <c r="P12" s="28">
        <f>D12*O12/100</f>
        <v>0</v>
      </c>
    </row>
    <row r="13" spans="1:16" ht="23.25" thickBot="1">
      <c r="A13" s="26">
        <v>3</v>
      </c>
      <c r="B13" s="67" t="str">
        <f>Aditivo2!B17</f>
        <v>Pintura de ligação RR 1C</v>
      </c>
      <c r="C13" s="22">
        <f t="shared" si="0"/>
        <v>2.784495075679434</v>
      </c>
      <c r="D13" s="24">
        <f>Aditivo2!G17</f>
        <v>7243.8513</v>
      </c>
      <c r="E13" s="21">
        <v>50</v>
      </c>
      <c r="F13" s="23">
        <f t="shared" si="1"/>
        <v>3621.92565</v>
      </c>
      <c r="G13" s="68">
        <f t="shared" si="2"/>
        <v>50</v>
      </c>
      <c r="H13" s="23">
        <f t="shared" si="3"/>
        <v>3621.92565</v>
      </c>
      <c r="I13" s="14"/>
      <c r="J13" s="27">
        <f>I13*D13/100</f>
        <v>0</v>
      </c>
      <c r="K13" s="14"/>
      <c r="L13" s="27">
        <f>K13*D13/100</f>
        <v>0</v>
      </c>
      <c r="M13" s="14"/>
      <c r="N13" s="27">
        <f>D13*M13/100</f>
        <v>0</v>
      </c>
      <c r="O13" s="14"/>
      <c r="P13" s="28">
        <f>D13*O13/100</f>
        <v>0</v>
      </c>
    </row>
    <row r="14" spans="1:16" ht="23.25" thickBot="1">
      <c r="A14" s="26">
        <v>4</v>
      </c>
      <c r="B14" s="67" t="str">
        <f>Aditivo2!B18</f>
        <v>Reperfilamento - Binder Asfáltico CBUQ 3cm</v>
      </c>
      <c r="C14" s="22">
        <f t="shared" si="0"/>
        <v>39.40879501226305</v>
      </c>
      <c r="D14" s="24">
        <f>Aditivo2!G18</f>
        <v>102521.80134</v>
      </c>
      <c r="E14" s="21">
        <v>50</v>
      </c>
      <c r="F14" s="23">
        <f t="shared" si="1"/>
        <v>51260.900669999995</v>
      </c>
      <c r="G14" s="68">
        <f t="shared" si="2"/>
        <v>50</v>
      </c>
      <c r="H14" s="23">
        <f t="shared" si="3"/>
        <v>51260.900669999995</v>
      </c>
      <c r="I14" s="14"/>
      <c r="J14" s="27">
        <f>I14*D14/100</f>
        <v>0</v>
      </c>
      <c r="K14" s="14"/>
      <c r="L14" s="27">
        <f>K14*D14/100</f>
        <v>0</v>
      </c>
      <c r="M14" s="14"/>
      <c r="N14" s="27">
        <f>D14*M14/100</f>
        <v>0</v>
      </c>
      <c r="O14" s="14"/>
      <c r="P14" s="28">
        <f>D14*O14/100</f>
        <v>0</v>
      </c>
    </row>
    <row r="15" spans="1:16" ht="23.25" thickBot="1">
      <c r="A15" s="26">
        <v>5</v>
      </c>
      <c r="B15" s="67" t="str">
        <f>Aditivo2!B19</f>
        <v>pintura de ligação RR 1C Capa Asfáltica</v>
      </c>
      <c r="C15" s="22">
        <f t="shared" si="0"/>
        <v>2.784495075679434</v>
      </c>
      <c r="D15" s="24">
        <f>Aditivo2!G19</f>
        <v>7243.8513</v>
      </c>
      <c r="E15" s="21">
        <v>50</v>
      </c>
      <c r="F15" s="23">
        <f t="shared" si="1"/>
        <v>3621.92565</v>
      </c>
      <c r="G15" s="68">
        <f t="shared" si="2"/>
        <v>50</v>
      </c>
      <c r="H15" s="23">
        <f t="shared" si="3"/>
        <v>3621.92565</v>
      </c>
      <c r="I15" s="35"/>
      <c r="J15" s="34"/>
      <c r="K15" s="35"/>
      <c r="L15" s="34"/>
      <c r="M15" s="35"/>
      <c r="N15" s="34"/>
      <c r="O15" s="35"/>
      <c r="P15" s="36"/>
    </row>
    <row r="16" spans="1:16" ht="23.25" thickBot="1">
      <c r="A16" s="26">
        <v>6</v>
      </c>
      <c r="B16" s="67" t="str">
        <f>Aditivo2!B20</f>
        <v>Revestimento Asfáltico CBUQ 3cm</v>
      </c>
      <c r="C16" s="22">
        <f t="shared" si="0"/>
        <v>40.58811057372728</v>
      </c>
      <c r="D16" s="24">
        <f>Aditivo2!G20</f>
        <v>105589.78542</v>
      </c>
      <c r="E16" s="21">
        <v>50</v>
      </c>
      <c r="F16" s="23">
        <f t="shared" si="1"/>
        <v>52794.89271</v>
      </c>
      <c r="G16" s="68">
        <f t="shared" si="2"/>
        <v>50</v>
      </c>
      <c r="H16" s="23">
        <f t="shared" si="3"/>
        <v>52794.89271</v>
      </c>
      <c r="I16" s="35"/>
      <c r="J16" s="34"/>
      <c r="K16" s="35"/>
      <c r="L16" s="34"/>
      <c r="M16" s="35"/>
      <c r="N16" s="34"/>
      <c r="O16" s="35"/>
      <c r="P16" s="36"/>
    </row>
    <row r="17" spans="1:16" ht="23.25" thickBot="1">
      <c r="A17" s="33">
        <v>7</v>
      </c>
      <c r="B17" s="73" t="str">
        <f>Aditivo2!B21</f>
        <v>Transporte de CBUQ - DMT 80km</v>
      </c>
      <c r="C17" s="22">
        <f t="shared" si="0"/>
        <v>9.054026176450362</v>
      </c>
      <c r="D17" s="24">
        <f>Aditivo2!G21</f>
        <v>23554.007999999998</v>
      </c>
      <c r="E17" s="21">
        <v>50</v>
      </c>
      <c r="F17" s="23">
        <f t="shared" si="1"/>
        <v>11777.003999999999</v>
      </c>
      <c r="G17" s="68">
        <f t="shared" si="2"/>
        <v>50</v>
      </c>
      <c r="H17" s="23">
        <f t="shared" si="3"/>
        <v>11777.003999999999</v>
      </c>
      <c r="I17" s="35"/>
      <c r="J17" s="34">
        <f>I17*D17/100</f>
        <v>0</v>
      </c>
      <c r="K17" s="35"/>
      <c r="L17" s="34">
        <f>K17*D17/100</f>
        <v>0</v>
      </c>
      <c r="M17" s="35"/>
      <c r="N17" s="34">
        <f>D17*M17/100</f>
        <v>0</v>
      </c>
      <c r="O17" s="35"/>
      <c r="P17" s="36">
        <f>D17*O17/100</f>
        <v>0</v>
      </c>
    </row>
    <row r="18" spans="1:16" ht="13.5" thickBot="1">
      <c r="A18" s="93" t="s">
        <v>66</v>
      </c>
      <c r="B18" s="94"/>
      <c r="C18" s="83">
        <f>SUM(C11:C17)</f>
        <v>100</v>
      </c>
      <c r="D18" s="76">
        <f>SUM(D11:D17)</f>
        <v>260149.54608</v>
      </c>
      <c r="E18" s="77">
        <v>50</v>
      </c>
      <c r="F18" s="82">
        <f>SUM(F11:F17)</f>
        <v>130074.77303999999</v>
      </c>
      <c r="G18" s="80">
        <f>100-E18</f>
        <v>50</v>
      </c>
      <c r="H18" s="81">
        <f>SUM(H11:H17)</f>
        <v>130074.77303999999</v>
      </c>
      <c r="I18" s="39"/>
      <c r="J18" s="38">
        <f>SUM(J11:J17)</f>
        <v>0</v>
      </c>
      <c r="K18" s="39"/>
      <c r="L18" s="40">
        <f>SUM(L11:L17)</f>
        <v>0</v>
      </c>
      <c r="M18" s="39"/>
      <c r="N18" s="38">
        <f>SUM(N11:N17)</f>
        <v>0</v>
      </c>
      <c r="O18" s="39"/>
      <c r="P18" s="37">
        <f>SUM(P11:P17)</f>
        <v>0</v>
      </c>
    </row>
    <row r="19" spans="1:16" ht="13.5" thickBot="1">
      <c r="A19" s="93" t="s">
        <v>67</v>
      </c>
      <c r="B19" s="94"/>
      <c r="C19" s="75">
        <f>C18</f>
        <v>100</v>
      </c>
      <c r="D19" s="76">
        <f>D18</f>
        <v>260149.54608</v>
      </c>
      <c r="E19" s="77">
        <v>50</v>
      </c>
      <c r="F19" s="78">
        <f>F18</f>
        <v>130074.77303999999</v>
      </c>
      <c r="G19" s="80">
        <v>100</v>
      </c>
      <c r="H19" s="79">
        <f>F19+H18</f>
        <v>260149.54607999997</v>
      </c>
      <c r="I19" s="74"/>
      <c r="J19" s="70"/>
      <c r="K19" s="71"/>
      <c r="L19" s="72"/>
      <c r="M19" s="71"/>
      <c r="N19" s="70"/>
      <c r="O19" s="71"/>
      <c r="P19" s="69"/>
    </row>
    <row r="20" spans="1:16" ht="12.75">
      <c r="A20" s="29"/>
      <c r="B20" s="29"/>
      <c r="C20" s="29"/>
      <c r="D20" s="29"/>
      <c r="E20" s="29"/>
      <c r="F20" s="30"/>
      <c r="G20" s="29"/>
      <c r="H20" s="29"/>
      <c r="I20" s="29"/>
      <c r="J20" s="30"/>
      <c r="K20" s="29"/>
      <c r="L20" s="30"/>
      <c r="M20" s="20"/>
      <c r="N20" s="20"/>
      <c r="O20" s="20"/>
      <c r="P20" s="20"/>
    </row>
    <row r="21" spans="1:16" ht="12.75">
      <c r="A21" s="29"/>
      <c r="B21" s="29"/>
      <c r="C21" s="29"/>
      <c r="D21" s="29"/>
      <c r="E21" s="29"/>
      <c r="F21" s="30"/>
      <c r="G21" s="29"/>
      <c r="H21" s="29"/>
      <c r="I21" s="29"/>
      <c r="J21" s="30"/>
      <c r="K21" s="29"/>
      <c r="L21" s="30"/>
      <c r="M21" s="20"/>
      <c r="N21" s="20"/>
      <c r="O21" s="20"/>
      <c r="P21" s="20"/>
    </row>
    <row r="22" spans="1:16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15">
      <c r="A23" s="11"/>
      <c r="B23" s="11"/>
      <c r="C23" s="9"/>
      <c r="D23" s="20"/>
      <c r="E23" s="20"/>
      <c r="F23" s="20"/>
      <c r="G23" s="20"/>
      <c r="K23" s="20"/>
      <c r="L23" s="20"/>
      <c r="M23" s="20"/>
      <c r="N23" s="20"/>
      <c r="O23" s="20"/>
      <c r="P23" s="20"/>
    </row>
    <row r="24" spans="1:16" ht="12.75">
      <c r="A24" s="20"/>
      <c r="B24" s="20"/>
      <c r="C24" s="20"/>
      <c r="D24" s="20"/>
      <c r="E24" s="20"/>
      <c r="I24" t="s">
        <v>38</v>
      </c>
      <c r="K24" s="20"/>
      <c r="L24" s="20"/>
      <c r="M24" s="20"/>
      <c r="N24" s="20"/>
      <c r="O24" s="20"/>
      <c r="P24" s="20"/>
    </row>
    <row r="25" spans="2:4" ht="12.75">
      <c r="B25" s="64"/>
      <c r="D25" s="12"/>
    </row>
    <row r="26" ht="12.75">
      <c r="B26" s="64"/>
    </row>
    <row r="27" ht="12.75">
      <c r="B27" s="64"/>
    </row>
    <row r="29" spans="2:6" ht="12.75">
      <c r="B29" s="64" t="s">
        <v>45</v>
      </c>
      <c r="D29" s="84" t="s">
        <v>62</v>
      </c>
      <c r="E29" s="84"/>
      <c r="F29" s="84"/>
    </row>
    <row r="30" spans="2:6" ht="12.75">
      <c r="B30" s="64" t="s">
        <v>60</v>
      </c>
      <c r="D30" s="84" t="s">
        <v>63</v>
      </c>
      <c r="E30" s="84"/>
      <c r="F30" s="84"/>
    </row>
    <row r="31" spans="2:6" ht="12.75">
      <c r="B31" s="64" t="s">
        <v>61</v>
      </c>
      <c r="D31" s="84" t="s">
        <v>64</v>
      </c>
      <c r="E31" s="84"/>
      <c r="F31" s="84"/>
    </row>
  </sheetData>
  <sheetProtection/>
  <mergeCells count="17">
    <mergeCell ref="M9:N9"/>
    <mergeCell ref="G9:H9"/>
    <mergeCell ref="I9:J9"/>
    <mergeCell ref="K9:L9"/>
    <mergeCell ref="C8:C10"/>
    <mergeCell ref="D8:D10"/>
    <mergeCell ref="B8:B10"/>
    <mergeCell ref="D29:F29"/>
    <mergeCell ref="D30:F30"/>
    <mergeCell ref="D31:F31"/>
    <mergeCell ref="A18:B18"/>
    <mergeCell ref="A19:B19"/>
    <mergeCell ref="A6:P6"/>
    <mergeCell ref="E8:P8"/>
    <mergeCell ref="O9:P9"/>
    <mergeCell ref="A8:A10"/>
    <mergeCell ref="E9:F9"/>
  </mergeCells>
  <printOptions/>
  <pageMargins left="0.511811024" right="0.511811024" top="0.787401575" bottom="0.787401575" header="0.31496062" footer="0.3149606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Frizzo Engenharia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Frizzo</dc:creator>
  <cp:keywords/>
  <dc:description/>
  <cp:lastModifiedBy>Reuniao</cp:lastModifiedBy>
  <cp:lastPrinted>2020-03-30T13:09:42Z</cp:lastPrinted>
  <dcterms:created xsi:type="dcterms:W3CDTF">1998-11-12T17:26:47Z</dcterms:created>
  <dcterms:modified xsi:type="dcterms:W3CDTF">2020-03-30T13:10:54Z</dcterms:modified>
  <cp:category/>
  <cp:version/>
  <cp:contentType/>
  <cp:contentStatus/>
</cp:coreProperties>
</file>